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п.19" sheetId="1" r:id="rId1"/>
    <sheet name="п.20" sheetId="2" r:id="rId2"/>
    <sheet name="п.21" sheetId="3" r:id="rId3"/>
    <sheet name="п.21 Показатели эффект ИП" sheetId="4" r:id="rId4"/>
  </sheets>
  <externalReferences>
    <externalReference r:id="rId7"/>
  </externalReferences>
  <definedNames>
    <definedName name="_xlnm.Print_Titles" localSheetId="2">'п.21'!$2:$13</definedName>
    <definedName name="_xlnm.Print_Titles" localSheetId="3">'п.21 Показатели эффект ИП'!$16:$16</definedName>
    <definedName name="_xlnm.Print_Area" localSheetId="2">'п.21'!$A$1:$G$59</definedName>
    <definedName name="_xlnm.Print_Area" localSheetId="3">'п.21 Показатели эффект ИП'!$A$1:$G$18</definedName>
    <definedName name="Список">'[1]ТПИР'!$B$2:$B$7</definedName>
  </definedNames>
  <calcPr fullCalcOnLoad="1"/>
</workbook>
</file>

<file path=xl/sharedStrings.xml><?xml version="1.0" encoding="utf-8"?>
<sst xmlns="http://schemas.openxmlformats.org/spreadsheetml/2006/main" count="242" uniqueCount="132">
  <si>
    <t xml:space="preserve">Информация об основных показателях финансово-хозяйственной деятельности регулируемой организации
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</si>
  <si>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</si>
  <si>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Наименование организации</t>
  </si>
  <si>
    <t>ИНН</t>
  </si>
  <si>
    <t>КПП</t>
  </si>
  <si>
    <t>Местонаходжение (адрес)</t>
  </si>
  <si>
    <t>1) Выручка от регулируемой деятельности (тыс. рублей) с разбивкой по видам деятельности</t>
  </si>
  <si>
    <t xml:space="preserve">Наименование инвестиционной программы  </t>
  </si>
  <si>
    <t xml:space="preserve">Дата утверждения инвестиционной программы  </t>
  </si>
  <si>
    <t xml:space="preserve">Цели инвестиционной программы                  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</si>
  <si>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</si>
  <si>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</si>
  <si>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</si>
  <si>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</si>
  <si>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</si>
  <si>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Источник финансирования</t>
  </si>
  <si>
    <t>Показатели эффективности реализации инвестиционной программы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</si>
  <si>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</si>
  <si>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</si>
  <si>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</si>
  <si>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Источник финансирования инвестиционной программы</t>
  </si>
  <si>
    <t>Информация об инвестиционных программах регулируемой организации</t>
  </si>
  <si>
    <t>Информация об основных потребительских характеристиках регулируемых товаров и услуг регулируемой организации</t>
  </si>
  <si>
    <t xml:space="preserve">Количество аварий на тепловых сетях (единиц на километр)    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</si>
  <si>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</si>
  <si>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</si>
  <si>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</si>
  <si>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</si>
  <si>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Отчетный период</t>
  </si>
  <si>
    <t>5) валовая прибыль (убыток) от реализации товаров и оказания услуг по регулируемому виду деятельности (тыс. рублей)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</si>
  <si>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</si>
  <si>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</si>
  <si>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</si>
  <si>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</si>
  <si>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(тыс. Гкал)</t>
  </si>
  <si>
    <t>по приборам учета (тыс. Гкал)</t>
  </si>
  <si>
    <t>расчетным путем (нормативам потребления коммунальных услуг) (тыс. Гкал)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</si>
  <si>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</si>
  <si>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</si>
  <si>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</si>
  <si>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т./Гкал);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</si>
  <si>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существления регулируемых видов деятельности (тыс. кВт•ч/Гкал)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</si>
  <si>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существления регулируемых видов деятельности (куб. м/Гкал)</t>
  </si>
  <si>
    <t>-</t>
  </si>
  <si>
    <t>1 кв.</t>
  </si>
  <si>
    <t>2 кв.</t>
  </si>
  <si>
    <t>3 кв.</t>
  </si>
  <si>
    <t>4 кв.</t>
  </si>
  <si>
    <t>Всего</t>
  </si>
  <si>
    <t>Открытое акционерное общество "СаранскТеплоТранс"</t>
  </si>
  <si>
    <t>430032, РМ, г.Саранск, пр.50 лет Октября, д.29</t>
  </si>
  <si>
    <t>Инвестиционная программа ОАО "СаранскТеплоТранс"</t>
  </si>
  <si>
    <t xml:space="preserve">Всего </t>
  </si>
  <si>
    <t>30 дней</t>
  </si>
  <si>
    <t>http://saransktt.narod.ru/akc.html</t>
  </si>
  <si>
    <t>Прочее</t>
  </si>
  <si>
    <t xml:space="preserve">б) расходы на топливо (тыс. рублей)                      </t>
  </si>
  <si>
    <t>газ природный по регулируемой цене</t>
  </si>
  <si>
    <t>Объем, тыс м3</t>
  </si>
  <si>
    <t>Стоимость за единицу объема  (тыс. рублей)</t>
  </si>
  <si>
    <t>Стоимость доставки  (тыс. рублей)</t>
  </si>
  <si>
    <t>Способ приобретения</t>
  </si>
  <si>
    <t>мазут</t>
  </si>
  <si>
    <t>Объем (тонны)</t>
  </si>
  <si>
    <t>в) расходы на покупаемую электрическую энергию (мощность), используемую в технологическом процессе (тыс. рублей)</t>
  </si>
  <si>
    <t>Средневзвешенная стоимость 1 кВт.ч (с учетом мощности) (руб.)</t>
  </si>
  <si>
    <t>Объем приобретенной электрической энергии (тыс кВт.ч)</t>
  </si>
  <si>
    <t>г) расходы на приобретение холодной воды, используемой в технологическом процессе (тыс. рублей)</t>
  </si>
  <si>
    <t>д) расходы на химические реагенты, используемые в технологическом процессе (тыс. рублей)</t>
  </si>
  <si>
    <t>е) расходы на оплату труда и отчисления на социальные нужды основного производственного персонала (тыс. рублей)</t>
  </si>
  <si>
    <t>ж) расходы на оплату труда и отчисления на социальные нужды административно-управленческого персонала (тыс. рублей)</t>
  </si>
  <si>
    <t>з) расходы на амортизацию основных производственных средств (тыс. рублей)</t>
  </si>
  <si>
    <t>и) расходы на аренду имущества, используемого для осуществления регулируемого вида деятельности (тыс. рублей)</t>
  </si>
  <si>
    <t xml:space="preserve">к) общепроизводственные расходы (тыс. рублей), в том числе </t>
  </si>
  <si>
    <t>Расходы на текущий ремонт (тыс. рублей)</t>
  </si>
  <si>
    <t>Расходы на капитальный ремонт (тыс. рублей)</t>
  </si>
  <si>
    <t xml:space="preserve">л) общехозяйственные расходы (тыс. рублей), в том числе </t>
  </si>
  <si>
    <t xml:space="preserve">м) расходы на капитальный и текущий ремонт основных производственных средств (тыс. рублей), в том числе 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</si>
  <si>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 (тыс. рублей)</t>
  </si>
  <si>
    <t>3) чистая прибыль, полученная от регулируемого вида деятельности (тыс. рублей), в том числе</t>
  </si>
  <si>
    <t>Размер расходования чистой прибыли на финансирование мероприятий, предусмотренных инвестиционной программой (тыс. рублей)</t>
  </si>
  <si>
    <t>4) сведения об изменении стоимости основных фондов (тыс. рублей), в том числе</t>
  </si>
  <si>
    <t>За счет ввода (вывода) из эксплуатации</t>
  </si>
  <si>
    <t>Стоимость переоценки основных фондов</t>
  </si>
  <si>
    <t>18.12.2014 г.</t>
  </si>
  <si>
    <t>Министерство энергетики и тарифной политики Республики Мордовия</t>
  </si>
  <si>
    <t>х</t>
  </si>
  <si>
    <t xml:space="preserve">2) Себестоимость производимых товаров (оказываемых услуг) по регулируемому виду деятельности (тыс. рублей), включая:         </t>
  </si>
  <si>
    <t xml:space="preserve">а) расходы на покупаемую тепловую энергию (мощность) (тыс. рублей)                            </t>
  </si>
  <si>
    <t>У мероприятий отсутствует прямой эффект</t>
  </si>
  <si>
    <t>2014 - 2017 годы</t>
  </si>
  <si>
    <t>Техническое перевооружение котельной квартала 10-11,включающее в себя замену сетевых насосов IД200-90 "б" на насосы IД315-71 в количестве 3-х шт. с электрооборудованием и обвязкой.</t>
  </si>
  <si>
    <t>Техперевооружение трубопроводов ГВС с восстановлением циркуляционных линий от котельной "Лисма" и установкой циркуляционных насосов</t>
  </si>
  <si>
    <t>амортизация</t>
  </si>
  <si>
    <t>прибыль</t>
  </si>
  <si>
    <t>12) нормативы технологических потерь при передаче тепловой энергии по тепловым сетям, утвержденных уполномоченным органом (тыс. Гкал)</t>
  </si>
  <si>
    <t xml:space="preserve">н) прочие расходы, которые полежат отнесению на регулируемые виды деятельности, в соответствии с законодательством Российской Федерации (тыс. рублей)       </t>
  </si>
  <si>
    <t>передача тепловой энергии</t>
  </si>
  <si>
    <t>2016 год</t>
  </si>
  <si>
    <t>Проектирование строительства соединительной тепловой сети между котельными квартала 107 и котельными квартала 10-11 Ю/З</t>
  </si>
  <si>
    <t>Строительство подводящей тепловой сети от проектируемой ТК около гостиницы "Саранск" по ул.Коммунистическая,35 до наружной стены гостиницы "Саранск" (2-й корпус), категория "четыре звезды"</t>
  </si>
  <si>
    <t>Проектирование строительства тепловых сетей от распределительной ТС внутри ЦТП-6"Б" до жилых домов №1,2,3 по ул. Солнечная</t>
  </si>
  <si>
    <t>Техническое перевооружение внутриквартальной тепловой сети от ТК-8 по ул.Фурманова, 18а до проектируемой ТК по ул.Лазо, 1 и строительство подводящих тепловых сетей от проектируемой ТК по ул.Лазо,1 до узла управления подключаемого объекта</t>
  </si>
  <si>
    <t>Техперевооружение котельной "Квартал 107 Ю/З"  ПИР</t>
  </si>
  <si>
    <t>Техперевооружение ЦТП-2 кв.47-48, ЦТП 9-10 Северный, ЦТП 9-10 Южный с заменой кожухотрубных водоподогревателей на пластинчатые</t>
  </si>
  <si>
    <t>Прочие внеоборотные активы</t>
  </si>
  <si>
    <t xml:space="preserve">Техперевооружение соединительной трассы от ЦТП Осипенко,57 до ЦТП Осипенко,35 (надземка) </t>
  </si>
  <si>
    <t>Техперевооружение магистрального ввода на ЦТП 2-9 мкр. С/З</t>
  </si>
  <si>
    <t>Техперевооружение ввода ЦТП кв-88</t>
  </si>
  <si>
    <t>Техперевооружение ввода ЦТП Д/С 40</t>
  </si>
  <si>
    <t xml:space="preserve">Техперевооружение ввода от ТМ-2 до ЦТП 2 кв. 47-48  </t>
  </si>
  <si>
    <t xml:space="preserve">Техперевооружение внутриквартальных т/сетей от кот. "МГУ" п.Ялга до ЦТП "Пионерская,41" </t>
  </si>
  <si>
    <t xml:space="preserve">Техперевооружение внутриквартальных т/сетей кот.Московская 48 от ЦТП-1 до ЦТП-2 </t>
  </si>
  <si>
    <t xml:space="preserve">Техперевооружение ввода т/сетей от ТК-1 кот. "кв.10-11 ю/з" до ЦТП М.Раскова,14 </t>
  </si>
  <si>
    <t xml:space="preserve">Техперевооружение внутриквартальных т/сетей от  кот. "6-го мкр-на ю/з" до ж/д ул. Р.Люксембург,24 </t>
  </si>
  <si>
    <t>Техперевооружение трубопроводов ГВС с восстановлением циркуляционных линий от ЦТП-1 Московская, 48</t>
  </si>
  <si>
    <t>Сервисный контракт MS</t>
  </si>
  <si>
    <t>Газоанализатор</t>
  </si>
  <si>
    <t>техприсоединение</t>
  </si>
  <si>
    <t>прибыль, направленная на инвестиции</t>
  </si>
  <si>
    <t>Информация об использовании инвестиционных средств за 2016 год</t>
  </si>
  <si>
    <t>тех.прис</t>
  </si>
  <si>
    <t>аморт.</t>
  </si>
  <si>
    <t>итого</t>
  </si>
  <si>
    <t>Потребность в финансовых средствах на 2016 год, тыс.руб.                          (без НДС)</t>
  </si>
  <si>
    <t>Сведения об использовании инвестиционных средств за 2016 год, тыс.руб. (с НДС)</t>
  </si>
  <si>
    <t xml:space="preserve">В соответствии с Федеральным законом от 27.07.2010 г. № 190-ФЗ "О теплоснабжении" , "Правилами предоставления коммунальных услуг собственникам и пользователям помещений в многоквартирных домах и жилых домах" (утв. Постановлением Правительства РФ от 06.05.2011 г. № 354) </t>
  </si>
  <si>
    <t>Техперевооружение трубопроводов на уч.от Энгельса, 1</t>
  </si>
  <si>
    <t>Техническое перевооружение котельной квартала 10-11,включающее в себя замену сетевых насосов IД200-90 "б" на насосы IД315-71 в количестве 3-х шт. с электрооборудованием и обвязкой</t>
  </si>
  <si>
    <t>Вывод источников тепловой энергии, тепловых сетей из эксплуатации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</si>
  <si>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РФ, утвержденных постановлением Правительства РФ от 8 августа 2012 г. № 808 "Об организации теплоснабжения в РФ и о внесении изменений в некоторые акты Правительства РФ"</t>
  </si>
  <si>
    <t xml:space="preserve">Информация размещена за 3 кв.2016 г. - 07.10.2016 г., за 4 кв.2016 г. - 09.01.2017 г. на официальном сайте ОАО "СаранскТеплоТранс" по адресу http://saransktt.narod.ru/cl.html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</si>
</sst>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;\-###0;\-"/>
    <numFmt numFmtId="167" formatCode="#,##0.000"/>
  </numFmts>
  <fonts count="47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0" fillId="0" borderId="0" xfId="62" applyFont="1" applyAlignment="1">
      <alignment/>
    </xf>
    <xf numFmtId="164" fontId="0" fillId="0" borderId="0" xfId="0" applyNumberFormat="1" applyAlignment="1">
      <alignment/>
    </xf>
    <xf numFmtId="0" fontId="45" fillId="0" borderId="0" xfId="0" applyFont="1" applyAlignment="1">
      <alignment/>
    </xf>
    <xf numFmtId="164" fontId="45" fillId="0" borderId="0" xfId="62" applyFont="1" applyAlignment="1">
      <alignment/>
    </xf>
    <xf numFmtId="164" fontId="45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 vertical="center"/>
    </xf>
    <xf numFmtId="4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9" fontId="4" fillId="0" borderId="10" xfId="59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1" fillId="0" borderId="0" xfId="42" applyAlignment="1" applyProtection="1">
      <alignment/>
      <protection/>
    </xf>
    <xf numFmtId="0" fontId="44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 indent="10"/>
    </xf>
    <xf numFmtId="4" fontId="4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1" fillId="0" borderId="10" xfId="42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center" wrapText="1"/>
    </xf>
    <xf numFmtId="4" fontId="0" fillId="0" borderId="10" xfId="22" applyNumberFormat="1" applyFont="1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8" fillId="33" borderId="10" xfId="53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166" fontId="8" fillId="0" borderId="10" xfId="0" applyNumberFormat="1" applyFont="1" applyFill="1" applyBorder="1" applyAlignment="1" applyProtection="1">
      <alignment vertical="center" wrapText="1"/>
      <protection/>
    </xf>
    <xf numFmtId="166" fontId="8" fillId="0" borderId="10" xfId="0" applyNumberFormat="1" applyFont="1" applyFill="1" applyBorder="1" applyAlignment="1" applyProtection="1">
      <alignment horizontal="left" vertical="center" wrapText="1"/>
      <protection/>
    </xf>
    <xf numFmtId="2" fontId="44" fillId="0" borderId="10" xfId="0" applyNumberFormat="1" applyFont="1" applyBorder="1" applyAlignment="1">
      <alignment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6" fontId="4" fillId="33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33" borderId="10" xfId="55" applyFont="1" applyFill="1" applyBorder="1" applyAlignment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54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Project_РемонтПрограмма" xfId="54"/>
    <cellStyle name="Обычный_Инвестиции Сети Сбыты ЭС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bor002\Local%20Settings\Temporary%20Internet%20Files\Content.Outlook\4BWK3YMN\&#1040;&#1083;&#1100;&#1073;&#1086;&#1084;%20Life-Book%202013_0910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еречень изменений"/>
      <sheetName val="Сведения"/>
      <sheetName val="Reference"/>
      <sheetName val="Справочник строк"/>
      <sheetName val="БЮДЖЕТ"/>
      <sheetName val="Бюджет (вн.обор.)"/>
      <sheetName val="ТПИР-бюджет"/>
      <sheetName val="ФАКТ"/>
      <sheetName val="Факт (вн.обор.)"/>
      <sheetName val="ТПИР-факт"/>
      <sheetName val="ПРОГНОЗ"/>
      <sheetName val="Прогноз (вн.обор.) "/>
      <sheetName val="ТПИР-прогноз"/>
      <sheetName val="Справочник предприятий"/>
      <sheetName val="ТПИР"/>
      <sheetName val="Лист1"/>
      <sheetName val="Лист2"/>
    </sheetNames>
    <sheetDataSet>
      <sheetData sheetId="15">
        <row r="2">
          <cell r="B2" t="str">
            <v>прибыль, направляемая на инвестиции</v>
          </cell>
        </row>
        <row r="3">
          <cell r="B3" t="str">
            <v>в т.ч. плата за присоединение</v>
          </cell>
        </row>
        <row r="4">
          <cell r="B4" t="str">
            <v>амортизация</v>
          </cell>
        </row>
        <row r="5">
          <cell r="B5" t="str">
            <v>прочие собственные средства</v>
          </cell>
        </row>
        <row r="6">
          <cell r="B6" t="str">
            <v>в т.ч. допэмиссия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ransktt.narod.ru/akc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1"/>
  <sheetViews>
    <sheetView tabSelected="1" view="pageBreakPreview" zoomScale="75" zoomScaleSheetLayoutView="75" zoomScalePageLayoutView="0" workbookViewId="0" topLeftCell="A1">
      <selection activeCell="D13" sqref="D13"/>
    </sheetView>
  </sheetViews>
  <sheetFormatPr defaultColWidth="9.140625" defaultRowHeight="15"/>
  <cols>
    <col min="1" max="1" width="118.28125" style="1" customWidth="1"/>
    <col min="2" max="2" width="46.421875" style="1" customWidth="1"/>
    <col min="3" max="3" width="18.140625" style="0" customWidth="1"/>
    <col min="4" max="4" width="20.57421875" style="0" customWidth="1"/>
    <col min="5" max="5" width="12.140625" style="0" bestFit="1" customWidth="1"/>
  </cols>
  <sheetData>
    <row r="2" spans="1:2" ht="28.5" customHeight="1">
      <c r="A2" s="60" t="s">
        <v>0</v>
      </c>
      <c r="B2" s="60"/>
    </row>
    <row r="3" spans="1:2" ht="52.5" customHeight="1">
      <c r="A3" s="30" t="s">
        <v>2</v>
      </c>
      <c r="B3" s="29" t="s">
        <v>49</v>
      </c>
    </row>
    <row r="4" spans="1:2" ht="15" customHeight="1">
      <c r="A4" s="30" t="s">
        <v>3</v>
      </c>
      <c r="B4" s="29">
        <v>1326185831</v>
      </c>
    </row>
    <row r="5" spans="1:2" ht="15" customHeight="1">
      <c r="A5" s="30" t="s">
        <v>4</v>
      </c>
      <c r="B5" s="29">
        <v>132601001</v>
      </c>
    </row>
    <row r="6" spans="1:2" ht="30" customHeight="1">
      <c r="A6" s="30" t="s">
        <v>5</v>
      </c>
      <c r="B6" s="29" t="s">
        <v>50</v>
      </c>
    </row>
    <row r="7" spans="1:2" ht="30" customHeight="1">
      <c r="A7" s="30" t="s">
        <v>28</v>
      </c>
      <c r="B7" s="39" t="s">
        <v>98</v>
      </c>
    </row>
    <row r="8" spans="1:4" ht="15" customHeight="1">
      <c r="A8" s="32" t="s">
        <v>6</v>
      </c>
      <c r="B8" s="40">
        <f>B9</f>
        <v>840317.5398</v>
      </c>
      <c r="C8" s="9"/>
      <c r="D8" s="10"/>
    </row>
    <row r="9" spans="1:2" s="11" customFormat="1" ht="15" customHeight="1">
      <c r="A9" s="41" t="s">
        <v>97</v>
      </c>
      <c r="B9" s="42">
        <v>840317.5398</v>
      </c>
    </row>
    <row r="10" spans="1:4" ht="30" customHeight="1">
      <c r="A10" s="32" t="s">
        <v>87</v>
      </c>
      <c r="B10" s="40">
        <f>B11+B23+B26+B28+B29+B30+B31+B32+B35+B38+B40</f>
        <v>835107.3716</v>
      </c>
      <c r="C10" s="9"/>
      <c r="D10" s="10"/>
    </row>
    <row r="11" spans="1:4" ht="15" customHeight="1">
      <c r="A11" s="32" t="s">
        <v>88</v>
      </c>
      <c r="B11" s="40">
        <v>369427.00075999997</v>
      </c>
      <c r="C11" s="9"/>
      <c r="D11" s="10"/>
    </row>
    <row r="12" spans="1:4" ht="15" customHeight="1">
      <c r="A12" s="32" t="s">
        <v>56</v>
      </c>
      <c r="B12" s="40" t="s">
        <v>43</v>
      </c>
      <c r="C12" s="9"/>
      <c r="D12" s="10"/>
    </row>
    <row r="13" spans="1:4" s="11" customFormat="1" ht="15" customHeight="1">
      <c r="A13" s="41" t="s">
        <v>57</v>
      </c>
      <c r="B13" s="42"/>
      <c r="C13" s="12"/>
      <c r="D13" s="13"/>
    </row>
    <row r="14" spans="1:4" s="11" customFormat="1" ht="15" customHeight="1">
      <c r="A14" s="41" t="s">
        <v>58</v>
      </c>
      <c r="B14" s="42"/>
      <c r="C14" s="12"/>
      <c r="D14" s="13"/>
    </row>
    <row r="15" spans="1:4" s="11" customFormat="1" ht="15" customHeight="1">
      <c r="A15" s="41" t="s">
        <v>59</v>
      </c>
      <c r="B15" s="42"/>
      <c r="C15" s="12"/>
      <c r="D15" s="13"/>
    </row>
    <row r="16" spans="1:4" s="11" customFormat="1" ht="15" customHeight="1">
      <c r="A16" s="41" t="s">
        <v>60</v>
      </c>
      <c r="B16" s="42"/>
      <c r="C16" s="12"/>
      <c r="D16" s="13"/>
    </row>
    <row r="17" spans="1:4" s="11" customFormat="1" ht="15" customHeight="1">
      <c r="A17" s="41" t="s">
        <v>61</v>
      </c>
      <c r="B17" s="42"/>
      <c r="C17" s="12"/>
      <c r="D17" s="13"/>
    </row>
    <row r="18" spans="1:4" s="11" customFormat="1" ht="15" customHeight="1">
      <c r="A18" s="41" t="s">
        <v>62</v>
      </c>
      <c r="B18" s="42"/>
      <c r="C18" s="12"/>
      <c r="D18" s="13"/>
    </row>
    <row r="19" spans="1:4" s="11" customFormat="1" ht="15" customHeight="1">
      <c r="A19" s="41" t="s">
        <v>63</v>
      </c>
      <c r="B19" s="42"/>
      <c r="C19" s="12"/>
      <c r="D19" s="13"/>
    </row>
    <row r="20" spans="1:4" s="11" customFormat="1" ht="15" customHeight="1">
      <c r="A20" s="41" t="s">
        <v>59</v>
      </c>
      <c r="B20" s="42"/>
      <c r="C20" s="12"/>
      <c r="D20" s="13"/>
    </row>
    <row r="21" spans="1:4" s="11" customFormat="1" ht="15" customHeight="1">
      <c r="A21" s="41" t="s">
        <v>60</v>
      </c>
      <c r="B21" s="42"/>
      <c r="C21" s="12"/>
      <c r="D21" s="13"/>
    </row>
    <row r="22" spans="1:4" s="11" customFormat="1" ht="15" customHeight="1">
      <c r="A22" s="41" t="s">
        <v>61</v>
      </c>
      <c r="B22" s="42"/>
      <c r="C22" s="12"/>
      <c r="D22" s="13"/>
    </row>
    <row r="23" spans="1:5" ht="30" customHeight="1">
      <c r="A23" s="32" t="s">
        <v>64</v>
      </c>
      <c r="B23" s="40">
        <v>49815.38043</v>
      </c>
      <c r="C23" s="9"/>
      <c r="D23" s="10"/>
      <c r="E23" s="10"/>
    </row>
    <row r="24" spans="1:5" ht="15" customHeight="1">
      <c r="A24" s="41" t="s">
        <v>65</v>
      </c>
      <c r="B24" s="42">
        <v>3.4612161536083152</v>
      </c>
      <c r="C24" s="9"/>
      <c r="D24" s="10"/>
      <c r="E24" s="10"/>
    </row>
    <row r="25" spans="1:5" ht="15" customHeight="1">
      <c r="A25" s="41" t="s">
        <v>66</v>
      </c>
      <c r="B25" s="42">
        <v>14392.45</v>
      </c>
      <c r="C25" s="9"/>
      <c r="D25" s="10"/>
      <c r="E25" s="10"/>
    </row>
    <row r="26" spans="1:4" ht="30" customHeight="1">
      <c r="A26" s="32" t="s">
        <v>67</v>
      </c>
      <c r="B26" s="40">
        <v>0.0179</v>
      </c>
      <c r="C26" s="9"/>
      <c r="D26" s="10"/>
    </row>
    <row r="27" spans="1:4" ht="15" customHeight="1">
      <c r="A27" s="32" t="s">
        <v>68</v>
      </c>
      <c r="B27" s="40" t="s">
        <v>43</v>
      </c>
      <c r="C27" s="9"/>
      <c r="D27" s="10"/>
    </row>
    <row r="28" spans="1:4" ht="23.25" customHeight="1">
      <c r="A28" s="32" t="s">
        <v>69</v>
      </c>
      <c r="B28" s="40">
        <v>46474.043130000005</v>
      </c>
      <c r="C28" s="9"/>
      <c r="D28" s="10"/>
    </row>
    <row r="29" spans="1:4" ht="18.75" customHeight="1">
      <c r="A29" s="32" t="s">
        <v>70</v>
      </c>
      <c r="B29" s="40">
        <v>2589.02726</v>
      </c>
      <c r="C29" s="9"/>
      <c r="D29" s="10"/>
    </row>
    <row r="30" spans="1:4" ht="15" customHeight="1">
      <c r="A30" s="32" t="s">
        <v>71</v>
      </c>
      <c r="B30" s="40">
        <v>51029.08924</v>
      </c>
      <c r="C30" s="9"/>
      <c r="D30" s="10"/>
    </row>
    <row r="31" spans="1:4" ht="18" customHeight="1">
      <c r="A31" s="32" t="s">
        <v>72</v>
      </c>
      <c r="B31" s="40">
        <v>83375.02196</v>
      </c>
      <c r="C31" s="9"/>
      <c r="D31" s="10"/>
    </row>
    <row r="32" spans="1:4" ht="15" customHeight="1">
      <c r="A32" s="32" t="s">
        <v>73</v>
      </c>
      <c r="B32" s="40">
        <v>101405.15683</v>
      </c>
      <c r="C32" s="9"/>
      <c r="D32" s="10"/>
    </row>
    <row r="33" spans="1:4" ht="15" customHeight="1">
      <c r="A33" s="41" t="s">
        <v>74</v>
      </c>
      <c r="B33" s="40">
        <v>13185.19637</v>
      </c>
      <c r="C33" s="9"/>
      <c r="D33" s="10"/>
    </row>
    <row r="34" spans="1:4" ht="15" customHeight="1">
      <c r="A34" s="41" t="s">
        <v>75</v>
      </c>
      <c r="B34" s="40">
        <v>413.55937</v>
      </c>
      <c r="C34" s="9"/>
      <c r="D34" s="10"/>
    </row>
    <row r="35" spans="1:4" ht="15" customHeight="1">
      <c r="A35" s="32" t="s">
        <v>76</v>
      </c>
      <c r="B35" s="40">
        <v>29814.79092</v>
      </c>
      <c r="C35" s="9"/>
      <c r="D35" s="10"/>
    </row>
    <row r="36" spans="1:4" ht="15" customHeight="1">
      <c r="A36" s="41" t="s">
        <v>74</v>
      </c>
      <c r="B36" s="42" t="s">
        <v>43</v>
      </c>
      <c r="C36" s="9"/>
      <c r="D36" s="10"/>
    </row>
    <row r="37" spans="1:4" ht="15" customHeight="1">
      <c r="A37" s="41" t="s">
        <v>75</v>
      </c>
      <c r="B37" s="42" t="s">
        <v>43</v>
      </c>
      <c r="C37" s="9"/>
      <c r="D37" s="10"/>
    </row>
    <row r="38" spans="1:4" ht="30" customHeight="1">
      <c r="A38" s="32" t="s">
        <v>77</v>
      </c>
      <c r="B38" s="40">
        <v>75219.54072</v>
      </c>
      <c r="C38" s="9"/>
      <c r="D38" s="10"/>
    </row>
    <row r="39" spans="1:4" ht="45" customHeight="1">
      <c r="A39" s="41" t="s">
        <v>78</v>
      </c>
      <c r="B39" s="40" t="s">
        <v>86</v>
      </c>
      <c r="C39" s="9"/>
      <c r="D39" s="10"/>
    </row>
    <row r="40" spans="1:4" ht="30" customHeight="1">
      <c r="A40" s="34" t="s">
        <v>96</v>
      </c>
      <c r="B40" s="40">
        <v>25958.30245</v>
      </c>
      <c r="C40" s="9"/>
      <c r="D40" s="10"/>
    </row>
    <row r="41" spans="1:4" ht="15" customHeight="1">
      <c r="A41" s="32" t="s">
        <v>79</v>
      </c>
      <c r="B41" s="40">
        <v>-30342.438738</v>
      </c>
      <c r="C41" s="9"/>
      <c r="D41" s="10"/>
    </row>
    <row r="42" spans="1:4" ht="30" customHeight="1">
      <c r="A42" s="41" t="s">
        <v>80</v>
      </c>
      <c r="B42" s="43">
        <v>3162</v>
      </c>
      <c r="C42" s="9"/>
      <c r="D42" s="10"/>
    </row>
    <row r="43" spans="1:4" ht="15" customHeight="1">
      <c r="A43" s="32" t="s">
        <v>81</v>
      </c>
      <c r="B43" s="40">
        <v>23849.83576</v>
      </c>
      <c r="C43" s="9"/>
      <c r="D43" s="10"/>
    </row>
    <row r="44" spans="1:4" ht="15" customHeight="1">
      <c r="A44" s="41" t="s">
        <v>82</v>
      </c>
      <c r="B44" s="40">
        <v>23849.83576</v>
      </c>
      <c r="C44" s="9"/>
      <c r="D44" s="10"/>
    </row>
    <row r="45" spans="1:4" ht="15" customHeight="1">
      <c r="A45" s="41" t="s">
        <v>83</v>
      </c>
      <c r="B45" s="40">
        <v>0</v>
      </c>
      <c r="C45" s="9"/>
      <c r="D45" s="10"/>
    </row>
    <row r="46" spans="1:4" ht="29.25" customHeight="1">
      <c r="A46" s="32" t="s">
        <v>29</v>
      </c>
      <c r="B46" s="40">
        <v>5210.1367600000085</v>
      </c>
      <c r="C46" s="9"/>
      <c r="D46" s="10"/>
    </row>
    <row r="47" spans="1:2" ht="45" customHeight="1">
      <c r="A47" s="32" t="s">
        <v>1</v>
      </c>
      <c r="B47" s="44" t="s">
        <v>54</v>
      </c>
    </row>
    <row r="48" spans="1:2" ht="30">
      <c r="A48" s="45" t="s">
        <v>30</v>
      </c>
      <c r="B48" s="46" t="s">
        <v>43</v>
      </c>
    </row>
    <row r="49" spans="1:2" ht="24" customHeight="1">
      <c r="A49" s="45" t="s">
        <v>31</v>
      </c>
      <c r="B49" s="28">
        <v>861.7457</v>
      </c>
    </row>
    <row r="50" spans="1:2" ht="30">
      <c r="A50" s="45" t="s">
        <v>32</v>
      </c>
      <c r="B50" s="28" t="s">
        <v>43</v>
      </c>
    </row>
    <row r="51" spans="1:2" ht="30">
      <c r="A51" s="45" t="s">
        <v>33</v>
      </c>
      <c r="B51" s="47">
        <v>443.057436</v>
      </c>
    </row>
    <row r="52" spans="1:2" ht="33.75" customHeight="1">
      <c r="A52" s="45" t="s">
        <v>34</v>
      </c>
      <c r="B52" s="40" t="s">
        <v>43</v>
      </c>
    </row>
    <row r="53" spans="1:2" ht="20.25" customHeight="1">
      <c r="A53" s="45" t="s">
        <v>35</v>
      </c>
      <c r="B53" s="40" t="s">
        <v>43</v>
      </c>
    </row>
    <row r="54" spans="1:2" ht="20.25" customHeight="1">
      <c r="A54" s="45" t="s">
        <v>36</v>
      </c>
      <c r="B54" s="28" t="s">
        <v>43</v>
      </c>
    </row>
    <row r="55" spans="1:2" ht="30">
      <c r="A55" s="45" t="s">
        <v>95</v>
      </c>
      <c r="B55" s="48">
        <f>(68.00755+345.12555)</f>
        <v>413.13309999999996</v>
      </c>
    </row>
    <row r="56" spans="1:2" ht="15">
      <c r="A56" s="45" t="s">
        <v>37</v>
      </c>
      <c r="B56" s="48">
        <f>B51</f>
        <v>443.057436</v>
      </c>
    </row>
    <row r="57" spans="1:2" ht="15">
      <c r="A57" s="45" t="s">
        <v>38</v>
      </c>
      <c r="B57" s="49">
        <v>128.5</v>
      </c>
    </row>
    <row r="58" spans="1:2" ht="15">
      <c r="A58" s="45" t="s">
        <v>39</v>
      </c>
      <c r="B58" s="49">
        <v>1</v>
      </c>
    </row>
    <row r="59" spans="1:2" ht="30">
      <c r="A59" s="45" t="s">
        <v>40</v>
      </c>
      <c r="B59" s="28" t="s">
        <v>43</v>
      </c>
    </row>
    <row r="60" spans="1:2" ht="45">
      <c r="A60" s="45" t="s">
        <v>41</v>
      </c>
      <c r="B60" s="48" t="s">
        <v>43</v>
      </c>
    </row>
    <row r="61" spans="1:2" ht="45">
      <c r="A61" s="45" t="s">
        <v>42</v>
      </c>
      <c r="B61" s="28" t="s">
        <v>43</v>
      </c>
    </row>
  </sheetData>
  <sheetProtection/>
  <mergeCells count="1">
    <mergeCell ref="A2:B2"/>
  </mergeCells>
  <hyperlinks>
    <hyperlink ref="B47" r:id="rId1" display="http://saransktt.narod.ru/akc.html"/>
  </hyperlinks>
  <printOptions/>
  <pageMargins left="0.7874015748031497" right="0.3937007874015748" top="0.5905511811023623" bottom="0.7480314960629921" header="0.31496062992125984" footer="0.31496062992125984"/>
  <pageSetup fitToHeight="1" fitToWidth="1" horizontalDpi="600" verticalDpi="600" orientation="portrait" paperSize="9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4"/>
  <sheetViews>
    <sheetView view="pageBreakPreview" zoomScale="75" zoomScaleSheetLayoutView="75" zoomScalePageLayoutView="0" workbookViewId="0" topLeftCell="A1">
      <selection activeCell="M11" sqref="L11:M11"/>
    </sheetView>
  </sheetViews>
  <sheetFormatPr defaultColWidth="9.140625" defaultRowHeight="15"/>
  <cols>
    <col min="1" max="2" width="60.7109375" style="1" customWidth="1"/>
  </cols>
  <sheetData>
    <row r="2" spans="1:2" ht="41.25" customHeight="1">
      <c r="A2" s="60" t="s">
        <v>22</v>
      </c>
      <c r="B2" s="60"/>
    </row>
    <row r="3" spans="1:2" ht="30" customHeight="1">
      <c r="A3" s="30" t="s">
        <v>2</v>
      </c>
      <c r="B3" s="29" t="s">
        <v>49</v>
      </c>
    </row>
    <row r="4" spans="1:2" ht="30" customHeight="1">
      <c r="A4" s="30" t="s">
        <v>3</v>
      </c>
      <c r="B4" s="29">
        <v>1326185831</v>
      </c>
    </row>
    <row r="5" spans="1:2" ht="30" customHeight="1">
      <c r="A5" s="30" t="s">
        <v>4</v>
      </c>
      <c r="B5" s="29">
        <v>132601001</v>
      </c>
    </row>
    <row r="6" spans="1:2" ht="30" customHeight="1">
      <c r="A6" s="30" t="s">
        <v>5</v>
      </c>
      <c r="B6" s="29" t="s">
        <v>50</v>
      </c>
    </row>
    <row r="7" spans="1:2" ht="30" customHeight="1">
      <c r="A7" s="30" t="s">
        <v>28</v>
      </c>
      <c r="B7" s="29" t="s">
        <v>98</v>
      </c>
    </row>
    <row r="8" spans="1:2" ht="30" customHeight="1">
      <c r="A8" s="32" t="s">
        <v>23</v>
      </c>
      <c r="B8" s="33">
        <v>0</v>
      </c>
    </row>
    <row r="9" spans="1:2" ht="30" customHeight="1">
      <c r="A9" s="32" t="s">
        <v>24</v>
      </c>
      <c r="B9" s="33">
        <v>0</v>
      </c>
    </row>
    <row r="10" spans="1:2" ht="84.75" customHeight="1">
      <c r="A10" s="34" t="s">
        <v>25</v>
      </c>
      <c r="B10" s="35" t="s">
        <v>126</v>
      </c>
    </row>
    <row r="11" spans="1:2" ht="33.75" customHeight="1">
      <c r="A11" s="32" t="s">
        <v>26</v>
      </c>
      <c r="B11" s="36">
        <v>0.29</v>
      </c>
    </row>
    <row r="12" spans="1:2" ht="36" customHeight="1">
      <c r="A12" s="32" t="s">
        <v>27</v>
      </c>
      <c r="B12" s="33" t="s">
        <v>53</v>
      </c>
    </row>
    <row r="13" spans="1:2" ht="30">
      <c r="A13" s="37" t="s">
        <v>129</v>
      </c>
      <c r="B13" s="61" t="s">
        <v>131</v>
      </c>
    </row>
    <row r="14" spans="1:3" ht="105">
      <c r="A14" s="37" t="s">
        <v>130</v>
      </c>
      <c r="B14" s="61"/>
      <c r="C14" s="38"/>
    </row>
  </sheetData>
  <sheetProtection/>
  <mergeCells count="2">
    <mergeCell ref="A2:B2"/>
    <mergeCell ref="B13:B14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view="pageBreakPreview" zoomScale="75" zoomScaleNormal="75" zoomScaleSheetLayoutView="75" zoomScalePageLayoutView="0" workbookViewId="0" topLeftCell="A1">
      <selection activeCell="C20" sqref="C20:F20"/>
    </sheetView>
  </sheetViews>
  <sheetFormatPr defaultColWidth="9.140625" defaultRowHeight="15"/>
  <cols>
    <col min="1" max="1" width="74.421875" style="0" customWidth="1"/>
    <col min="2" max="2" width="15.00390625" style="0" customWidth="1"/>
    <col min="3" max="3" width="15.28125" style="1" customWidth="1"/>
    <col min="4" max="4" width="15.140625" style="1" customWidth="1"/>
    <col min="5" max="5" width="15.00390625" style="1" customWidth="1"/>
    <col min="6" max="6" width="15.421875" style="1" customWidth="1"/>
    <col min="7" max="7" width="21.28125" style="1" customWidth="1"/>
    <col min="8" max="8" width="12.421875" style="0" hidden="1" customWidth="1"/>
    <col min="9" max="10" width="0" style="0" hidden="1" customWidth="1"/>
  </cols>
  <sheetData>
    <row r="1" spans="3:7" s="4" customFormat="1" ht="15">
      <c r="C1" s="5"/>
      <c r="D1" s="5"/>
      <c r="E1" s="5"/>
      <c r="F1" s="5"/>
      <c r="G1" s="5"/>
    </row>
    <row r="2" spans="1:7" s="4" customFormat="1" ht="41.25" customHeight="1">
      <c r="A2" s="65" t="s">
        <v>21</v>
      </c>
      <c r="B2" s="65"/>
      <c r="C2" s="65"/>
      <c r="D2" s="65"/>
      <c r="E2" s="65"/>
      <c r="F2" s="65"/>
      <c r="G2" s="65"/>
    </row>
    <row r="3" spans="1:7" s="4" customFormat="1" ht="35.25" customHeight="1">
      <c r="A3" s="79" t="s">
        <v>2</v>
      </c>
      <c r="B3" s="79"/>
      <c r="C3" s="79"/>
      <c r="D3" s="79"/>
      <c r="E3" s="65" t="s">
        <v>49</v>
      </c>
      <c r="F3" s="65"/>
      <c r="G3" s="65"/>
    </row>
    <row r="4" spans="1:7" s="4" customFormat="1" ht="15" customHeight="1">
      <c r="A4" s="79" t="s">
        <v>3</v>
      </c>
      <c r="B4" s="79"/>
      <c r="C4" s="79"/>
      <c r="D4" s="79"/>
      <c r="E4" s="65">
        <v>1326185831</v>
      </c>
      <c r="F4" s="65"/>
      <c r="G4" s="65"/>
    </row>
    <row r="5" spans="1:7" s="4" customFormat="1" ht="15" customHeight="1">
      <c r="A5" s="79" t="s">
        <v>4</v>
      </c>
      <c r="B5" s="79"/>
      <c r="C5" s="79"/>
      <c r="D5" s="79"/>
      <c r="E5" s="65">
        <v>132601001</v>
      </c>
      <c r="F5" s="65"/>
      <c r="G5" s="65"/>
    </row>
    <row r="6" spans="1:7" s="4" customFormat="1" ht="15" customHeight="1">
      <c r="A6" s="79" t="s">
        <v>5</v>
      </c>
      <c r="B6" s="79"/>
      <c r="C6" s="79"/>
      <c r="D6" s="79"/>
      <c r="E6" s="65" t="s">
        <v>50</v>
      </c>
      <c r="F6" s="65"/>
      <c r="G6" s="65"/>
    </row>
    <row r="7" spans="1:7" s="4" customFormat="1" ht="15" customHeight="1">
      <c r="A7" s="79" t="s">
        <v>28</v>
      </c>
      <c r="B7" s="79"/>
      <c r="C7" s="79"/>
      <c r="D7" s="79"/>
      <c r="E7" s="65" t="s">
        <v>98</v>
      </c>
      <c r="F7" s="65"/>
      <c r="G7" s="65"/>
    </row>
    <row r="8" spans="1:7" s="4" customFormat="1" ht="15" customHeight="1">
      <c r="A8" s="77" t="s">
        <v>7</v>
      </c>
      <c r="B8" s="77"/>
      <c r="C8" s="77"/>
      <c r="D8" s="77"/>
      <c r="E8" s="78" t="s">
        <v>51</v>
      </c>
      <c r="F8" s="78"/>
      <c r="G8" s="78"/>
    </row>
    <row r="9" spans="1:7" s="4" customFormat="1" ht="15" customHeight="1">
      <c r="A9" s="77" t="s">
        <v>8</v>
      </c>
      <c r="B9" s="77"/>
      <c r="C9" s="77"/>
      <c r="D9" s="77"/>
      <c r="E9" s="78" t="s">
        <v>84</v>
      </c>
      <c r="F9" s="78"/>
      <c r="G9" s="78"/>
    </row>
    <row r="10" spans="1:7" s="4" customFormat="1" ht="15" customHeight="1">
      <c r="A10" s="77" t="s">
        <v>9</v>
      </c>
      <c r="B10" s="77"/>
      <c r="C10" s="77"/>
      <c r="D10" s="77"/>
      <c r="E10" s="61" t="s">
        <v>55</v>
      </c>
      <c r="F10" s="78"/>
      <c r="G10" s="78"/>
    </row>
    <row r="11" spans="1:7" s="4" customFormat="1" ht="30" customHeight="1">
      <c r="A11" s="77" t="s">
        <v>10</v>
      </c>
      <c r="B11" s="77"/>
      <c r="C11" s="77"/>
      <c r="D11" s="77"/>
      <c r="E11" s="78" t="s">
        <v>85</v>
      </c>
      <c r="F11" s="78"/>
      <c r="G11" s="78"/>
    </row>
    <row r="12" spans="1:7" s="4" customFormat="1" ht="30" customHeight="1">
      <c r="A12" s="77" t="s">
        <v>11</v>
      </c>
      <c r="B12" s="77"/>
      <c r="C12" s="77"/>
      <c r="D12" s="77"/>
      <c r="E12" s="78" t="s">
        <v>43</v>
      </c>
      <c r="F12" s="78"/>
      <c r="G12" s="78"/>
    </row>
    <row r="13" spans="1:7" s="4" customFormat="1" ht="30" customHeight="1">
      <c r="A13" s="77" t="s">
        <v>12</v>
      </c>
      <c r="B13" s="77"/>
      <c r="C13" s="77"/>
      <c r="D13" s="77"/>
      <c r="E13" s="78" t="s">
        <v>90</v>
      </c>
      <c r="F13" s="78"/>
      <c r="G13" s="78"/>
    </row>
    <row r="14" spans="1:7" s="2" customFormat="1" ht="34.5" customHeight="1">
      <c r="A14" s="65" t="s">
        <v>13</v>
      </c>
      <c r="B14" s="65"/>
      <c r="C14" s="65"/>
      <c r="D14" s="65"/>
      <c r="E14" s="65"/>
      <c r="F14" s="65"/>
      <c r="G14" s="65"/>
    </row>
    <row r="15" spans="1:9" s="4" customFormat="1" ht="30" customHeight="1">
      <c r="A15" s="76" t="s">
        <v>14</v>
      </c>
      <c r="B15" s="76"/>
      <c r="C15" s="65" t="s">
        <v>124</v>
      </c>
      <c r="D15" s="65"/>
      <c r="E15" s="65"/>
      <c r="F15" s="65"/>
      <c r="G15" s="29" t="s">
        <v>15</v>
      </c>
      <c r="H15" s="23">
        <f>H16+H17+H18</f>
        <v>50534.690950000004</v>
      </c>
      <c r="I15" s="4" t="s">
        <v>123</v>
      </c>
    </row>
    <row r="16" spans="1:9" s="6" customFormat="1" ht="30" customHeight="1">
      <c r="A16" s="73" t="s">
        <v>99</v>
      </c>
      <c r="B16" s="73"/>
      <c r="C16" s="70">
        <v>340</v>
      </c>
      <c r="D16" s="70"/>
      <c r="E16" s="70"/>
      <c r="F16" s="70"/>
      <c r="G16" s="21" t="s">
        <v>118</v>
      </c>
      <c r="H16" s="24">
        <f>C16+C17+C18+C19+C20+C21</f>
        <v>14367.40059</v>
      </c>
      <c r="I16" s="6" t="s">
        <v>121</v>
      </c>
    </row>
    <row r="17" spans="1:9" s="6" customFormat="1" ht="49.5" customHeight="1">
      <c r="A17" s="73" t="s">
        <v>100</v>
      </c>
      <c r="B17" s="73"/>
      <c r="C17" s="70">
        <v>1800.4671</v>
      </c>
      <c r="D17" s="70"/>
      <c r="E17" s="70"/>
      <c r="F17" s="70"/>
      <c r="G17" s="21" t="s">
        <v>118</v>
      </c>
      <c r="H17" s="24">
        <f>C22+C23+C24+C25+C26+C27+C28+C29+C30+C31+C32+C35+C36+C37</f>
        <v>33004.41642000001</v>
      </c>
      <c r="I17" s="6" t="s">
        <v>122</v>
      </c>
    </row>
    <row r="18" spans="1:9" s="6" customFormat="1" ht="30" customHeight="1">
      <c r="A18" s="74" t="s">
        <v>101</v>
      </c>
      <c r="B18" s="74"/>
      <c r="C18" s="70">
        <v>750</v>
      </c>
      <c r="D18" s="70"/>
      <c r="E18" s="70"/>
      <c r="F18" s="70"/>
      <c r="G18" s="21" t="s">
        <v>118</v>
      </c>
      <c r="H18" s="24">
        <f>C33+C34</f>
        <v>3162.8739400000004</v>
      </c>
      <c r="I18" s="6" t="s">
        <v>94</v>
      </c>
    </row>
    <row r="19" spans="1:7" s="6" customFormat="1" ht="45" customHeight="1">
      <c r="A19" s="75" t="s">
        <v>102</v>
      </c>
      <c r="B19" s="75"/>
      <c r="C19" s="70">
        <v>4073.85697</v>
      </c>
      <c r="D19" s="70"/>
      <c r="E19" s="70"/>
      <c r="F19" s="70"/>
      <c r="G19" s="21" t="s">
        <v>118</v>
      </c>
    </row>
    <row r="20" spans="1:7" s="6" customFormat="1" ht="45" customHeight="1">
      <c r="A20" s="71" t="s">
        <v>128</v>
      </c>
      <c r="B20" s="71"/>
      <c r="C20" s="70">
        <v>6713.07652</v>
      </c>
      <c r="D20" s="70"/>
      <c r="E20" s="70"/>
      <c r="F20" s="70"/>
      <c r="G20" s="21" t="s">
        <v>118</v>
      </c>
    </row>
    <row r="21" spans="1:7" s="6" customFormat="1" ht="30" customHeight="1">
      <c r="A21" s="71" t="s">
        <v>103</v>
      </c>
      <c r="B21" s="71"/>
      <c r="C21" s="70">
        <v>690</v>
      </c>
      <c r="D21" s="70"/>
      <c r="E21" s="70"/>
      <c r="F21" s="70"/>
      <c r="G21" s="21" t="s">
        <v>118</v>
      </c>
    </row>
    <row r="22" spans="1:7" s="6" customFormat="1" ht="30" customHeight="1">
      <c r="A22" s="69" t="s">
        <v>104</v>
      </c>
      <c r="B22" s="69"/>
      <c r="C22" s="70">
        <v>5740.94817</v>
      </c>
      <c r="D22" s="70"/>
      <c r="E22" s="70"/>
      <c r="F22" s="70"/>
      <c r="G22" s="21" t="s">
        <v>93</v>
      </c>
    </row>
    <row r="23" spans="1:7" s="6" customFormat="1" ht="30" customHeight="1">
      <c r="A23" s="71" t="s">
        <v>105</v>
      </c>
      <c r="B23" s="71"/>
      <c r="C23" s="70">
        <v>3727.99245</v>
      </c>
      <c r="D23" s="70"/>
      <c r="E23" s="70"/>
      <c r="F23" s="70"/>
      <c r="G23" s="21" t="s">
        <v>93</v>
      </c>
    </row>
    <row r="24" spans="1:7" s="6" customFormat="1" ht="30" customHeight="1">
      <c r="A24" s="71" t="s">
        <v>106</v>
      </c>
      <c r="B24" s="71"/>
      <c r="C24" s="70">
        <v>2920.37116</v>
      </c>
      <c r="D24" s="70"/>
      <c r="E24" s="70"/>
      <c r="F24" s="70"/>
      <c r="G24" s="21" t="s">
        <v>93</v>
      </c>
    </row>
    <row r="25" spans="1:7" s="6" customFormat="1" ht="30" customHeight="1">
      <c r="A25" s="62" t="s">
        <v>107</v>
      </c>
      <c r="B25" s="62"/>
      <c r="C25" s="70">
        <v>6706.94346</v>
      </c>
      <c r="D25" s="70"/>
      <c r="E25" s="70"/>
      <c r="F25" s="70"/>
      <c r="G25" s="21" t="s">
        <v>93</v>
      </c>
    </row>
    <row r="26" spans="1:7" s="6" customFormat="1" ht="30" customHeight="1">
      <c r="A26" s="62" t="s">
        <v>108</v>
      </c>
      <c r="B26" s="62"/>
      <c r="C26" s="70">
        <v>7189.61718</v>
      </c>
      <c r="D26" s="70"/>
      <c r="E26" s="70"/>
      <c r="F26" s="70"/>
      <c r="G26" s="21" t="s">
        <v>93</v>
      </c>
    </row>
    <row r="27" spans="1:7" s="6" customFormat="1" ht="30" customHeight="1">
      <c r="A27" s="69" t="s">
        <v>109</v>
      </c>
      <c r="B27" s="69"/>
      <c r="C27" s="70">
        <v>2322.2726</v>
      </c>
      <c r="D27" s="70"/>
      <c r="E27" s="70"/>
      <c r="F27" s="70"/>
      <c r="G27" s="21" t="s">
        <v>93</v>
      </c>
    </row>
    <row r="28" spans="1:7" s="6" customFormat="1" ht="30" customHeight="1">
      <c r="A28" s="69" t="s">
        <v>110</v>
      </c>
      <c r="B28" s="69"/>
      <c r="C28" s="70">
        <v>979.51837</v>
      </c>
      <c r="D28" s="70"/>
      <c r="E28" s="70"/>
      <c r="F28" s="70"/>
      <c r="G28" s="21" t="s">
        <v>93</v>
      </c>
    </row>
    <row r="29" spans="1:7" s="6" customFormat="1" ht="30" customHeight="1">
      <c r="A29" s="62" t="s">
        <v>111</v>
      </c>
      <c r="B29" s="62"/>
      <c r="C29" s="70">
        <v>1782.62775</v>
      </c>
      <c r="D29" s="70"/>
      <c r="E29" s="70"/>
      <c r="F29" s="70"/>
      <c r="G29" s="21" t="s">
        <v>93</v>
      </c>
    </row>
    <row r="30" spans="1:7" s="6" customFormat="1" ht="30" customHeight="1">
      <c r="A30" s="72" t="s">
        <v>112</v>
      </c>
      <c r="B30" s="72"/>
      <c r="C30" s="70">
        <v>640</v>
      </c>
      <c r="D30" s="70"/>
      <c r="E30" s="70"/>
      <c r="F30" s="70"/>
      <c r="G30" s="21" t="s">
        <v>93</v>
      </c>
    </row>
    <row r="31" spans="1:7" s="6" customFormat="1" ht="30" customHeight="1">
      <c r="A31" s="72" t="s">
        <v>113</v>
      </c>
      <c r="B31" s="72"/>
      <c r="C31" s="70">
        <v>450</v>
      </c>
      <c r="D31" s="70"/>
      <c r="E31" s="70"/>
      <c r="F31" s="70"/>
      <c r="G31" s="21" t="s">
        <v>93</v>
      </c>
    </row>
    <row r="32" spans="1:7" s="6" customFormat="1" ht="39.75" customHeight="1">
      <c r="A32" s="72" t="s">
        <v>114</v>
      </c>
      <c r="B32" s="72"/>
      <c r="C32" s="70">
        <v>355</v>
      </c>
      <c r="D32" s="70"/>
      <c r="E32" s="70"/>
      <c r="F32" s="70"/>
      <c r="G32" s="21" t="s">
        <v>93</v>
      </c>
    </row>
    <row r="33" spans="1:7" s="6" customFormat="1" ht="54" customHeight="1">
      <c r="A33" s="72" t="s">
        <v>115</v>
      </c>
      <c r="B33" s="72"/>
      <c r="C33" s="70">
        <v>2184.82999</v>
      </c>
      <c r="D33" s="70"/>
      <c r="E33" s="70"/>
      <c r="F33" s="70"/>
      <c r="G33" s="21" t="s">
        <v>119</v>
      </c>
    </row>
    <row r="34" spans="1:7" s="6" customFormat="1" ht="48.75" customHeight="1">
      <c r="A34" s="72" t="s">
        <v>92</v>
      </c>
      <c r="B34" s="72"/>
      <c r="C34" s="70">
        <v>978.04395</v>
      </c>
      <c r="D34" s="70"/>
      <c r="E34" s="70"/>
      <c r="F34" s="70"/>
      <c r="G34" s="21" t="s">
        <v>119</v>
      </c>
    </row>
    <row r="35" spans="1:7" s="6" customFormat="1" ht="30" customHeight="1">
      <c r="A35" s="62" t="s">
        <v>127</v>
      </c>
      <c r="B35" s="62"/>
      <c r="C35" s="63">
        <v>97.0448</v>
      </c>
      <c r="D35" s="63"/>
      <c r="E35" s="63"/>
      <c r="F35" s="63"/>
      <c r="G35" s="22" t="s">
        <v>93</v>
      </c>
    </row>
    <row r="36" spans="1:7" s="6" customFormat="1" ht="30" customHeight="1">
      <c r="A36" s="62" t="s">
        <v>116</v>
      </c>
      <c r="B36" s="62"/>
      <c r="C36" s="63">
        <v>29.90378</v>
      </c>
      <c r="D36" s="63"/>
      <c r="E36" s="63"/>
      <c r="F36" s="63"/>
      <c r="G36" s="22" t="s">
        <v>93</v>
      </c>
    </row>
    <row r="37" spans="1:7" s="6" customFormat="1" ht="30" customHeight="1">
      <c r="A37" s="62" t="s">
        <v>117</v>
      </c>
      <c r="B37" s="62"/>
      <c r="C37" s="63">
        <v>62.1767</v>
      </c>
      <c r="D37" s="63"/>
      <c r="E37" s="63"/>
      <c r="F37" s="63"/>
      <c r="G37" s="22" t="s">
        <v>93</v>
      </c>
    </row>
    <row r="38" spans="1:7" s="6" customFormat="1" ht="30" customHeight="1">
      <c r="A38" s="66" t="s">
        <v>48</v>
      </c>
      <c r="B38" s="66"/>
      <c r="C38" s="67">
        <f>SUM(C16:C37)</f>
        <v>50534.690950000004</v>
      </c>
      <c r="D38" s="67"/>
      <c r="E38" s="67"/>
      <c r="F38" s="67"/>
      <c r="G38" s="50"/>
    </row>
    <row r="39" spans="1:7" s="3" customFormat="1" ht="34.5" customHeight="1">
      <c r="A39" s="64" t="s">
        <v>120</v>
      </c>
      <c r="B39" s="64"/>
      <c r="C39" s="64"/>
      <c r="D39" s="64"/>
      <c r="E39" s="64"/>
      <c r="F39" s="64"/>
      <c r="G39" s="64"/>
    </row>
    <row r="40" spans="1:7" s="6" customFormat="1" ht="30" customHeight="1">
      <c r="A40" s="64" t="s">
        <v>14</v>
      </c>
      <c r="B40" s="65" t="s">
        <v>125</v>
      </c>
      <c r="C40" s="65"/>
      <c r="D40" s="65"/>
      <c r="E40" s="65"/>
      <c r="F40" s="65"/>
      <c r="G40" s="68" t="s">
        <v>20</v>
      </c>
    </row>
    <row r="41" spans="1:8" s="6" customFormat="1" ht="30" customHeight="1">
      <c r="A41" s="64"/>
      <c r="B41" s="19" t="s">
        <v>52</v>
      </c>
      <c r="C41" s="15" t="s">
        <v>44</v>
      </c>
      <c r="D41" s="15" t="s">
        <v>45</v>
      </c>
      <c r="E41" s="15" t="s">
        <v>46</v>
      </c>
      <c r="F41" s="15" t="s">
        <v>47</v>
      </c>
      <c r="G41" s="68"/>
      <c r="H41" s="6">
        <f>H42+H43+H44</f>
        <v>39850.447430000015</v>
      </c>
    </row>
    <row r="42" spans="1:9" s="6" customFormat="1" ht="30" customHeight="1">
      <c r="A42" s="51" t="s">
        <v>99</v>
      </c>
      <c r="B42" s="14">
        <f>C42+D42+E42+F42</f>
        <v>340</v>
      </c>
      <c r="C42" s="25">
        <v>0</v>
      </c>
      <c r="D42" s="25">
        <v>0</v>
      </c>
      <c r="E42" s="25"/>
      <c r="F42" s="25">
        <v>340</v>
      </c>
      <c r="G42" s="22" t="s">
        <v>118</v>
      </c>
      <c r="H42" s="6">
        <f>B42+B43+B44+B45+B46</f>
        <v>10279.581310000001</v>
      </c>
      <c r="I42" s="6" t="s">
        <v>121</v>
      </c>
    </row>
    <row r="43" spans="1:9" s="6" customFormat="1" ht="45" customHeight="1">
      <c r="A43" s="52" t="s">
        <v>100</v>
      </c>
      <c r="B43" s="14">
        <f aca="true" t="shared" si="0" ref="B43:B58">C43+D43+E43+F43</f>
        <v>2028.6214</v>
      </c>
      <c r="C43" s="25">
        <v>0</v>
      </c>
      <c r="D43" s="25">
        <v>275.97929</v>
      </c>
      <c r="E43" s="26">
        <v>386.81019</v>
      </c>
      <c r="F43" s="27">
        <v>1365.83192</v>
      </c>
      <c r="G43" s="22" t="s">
        <v>118</v>
      </c>
      <c r="H43" s="6">
        <f>B47+B48+B49+B50+B51+B52+B53+B54+B55+B56</f>
        <v>27708.78221000001</v>
      </c>
      <c r="I43" s="6" t="s">
        <v>122</v>
      </c>
    </row>
    <row r="44" spans="1:9" s="6" customFormat="1" ht="60" customHeight="1">
      <c r="A44" s="53" t="s">
        <v>102</v>
      </c>
      <c r="B44" s="14">
        <f t="shared" si="0"/>
        <v>2280.40809</v>
      </c>
      <c r="C44" s="25">
        <v>0.35604</v>
      </c>
      <c r="D44" s="25">
        <v>0.35604</v>
      </c>
      <c r="E44" s="26">
        <v>24.31692</v>
      </c>
      <c r="F44" s="27">
        <v>2255.37909</v>
      </c>
      <c r="G44" s="22" t="s">
        <v>118</v>
      </c>
      <c r="H44" s="6">
        <f>B57+B58</f>
        <v>1862.08391</v>
      </c>
      <c r="I44" s="6" t="s">
        <v>94</v>
      </c>
    </row>
    <row r="45" spans="1:7" s="6" customFormat="1" ht="45" customHeight="1">
      <c r="A45" s="53" t="s">
        <v>91</v>
      </c>
      <c r="B45" s="14">
        <f t="shared" si="0"/>
        <v>5530.551820000001</v>
      </c>
      <c r="C45" s="25">
        <v>0</v>
      </c>
      <c r="D45" s="25">
        <v>0</v>
      </c>
      <c r="E45" s="26">
        <v>3209.47863</v>
      </c>
      <c r="F45" s="27">
        <v>2321.07319</v>
      </c>
      <c r="G45" s="22" t="s">
        <v>118</v>
      </c>
    </row>
    <row r="46" spans="1:7" s="6" customFormat="1" ht="30" customHeight="1">
      <c r="A46" s="54" t="s">
        <v>103</v>
      </c>
      <c r="B46" s="14">
        <f t="shared" si="0"/>
        <v>100</v>
      </c>
      <c r="C46" s="25">
        <v>0</v>
      </c>
      <c r="D46" s="25">
        <v>0</v>
      </c>
      <c r="E46" s="25">
        <v>0</v>
      </c>
      <c r="F46" s="27">
        <v>100</v>
      </c>
      <c r="G46" s="22" t="s">
        <v>118</v>
      </c>
    </row>
    <row r="47" spans="1:7" s="6" customFormat="1" ht="30" customHeight="1">
      <c r="A47" s="55" t="s">
        <v>105</v>
      </c>
      <c r="B47" s="14">
        <f t="shared" si="0"/>
        <v>4388.23109</v>
      </c>
      <c r="C47" s="25">
        <v>0</v>
      </c>
      <c r="D47" s="25">
        <v>0</v>
      </c>
      <c r="E47" s="25">
        <v>81.08778</v>
      </c>
      <c r="F47" s="27">
        <v>4307.14331</v>
      </c>
      <c r="G47" s="22" t="s">
        <v>93</v>
      </c>
    </row>
    <row r="48" spans="1:7" s="6" customFormat="1" ht="30" customHeight="1">
      <c r="A48" s="55" t="s">
        <v>106</v>
      </c>
      <c r="B48" s="14">
        <f t="shared" si="0"/>
        <v>2616.3775299999998</v>
      </c>
      <c r="C48" s="25">
        <v>0</v>
      </c>
      <c r="D48" s="25">
        <v>134.76432</v>
      </c>
      <c r="E48" s="25">
        <v>1184.73052</v>
      </c>
      <c r="F48" s="27">
        <v>1296.88269</v>
      </c>
      <c r="G48" s="22" t="s">
        <v>93</v>
      </c>
    </row>
    <row r="49" spans="1:7" s="6" customFormat="1" ht="30" customHeight="1">
      <c r="A49" s="56" t="s">
        <v>107</v>
      </c>
      <c r="B49" s="14">
        <f t="shared" si="0"/>
        <v>7707.06361</v>
      </c>
      <c r="C49" s="25">
        <v>0</v>
      </c>
      <c r="D49" s="25">
        <v>240.30227</v>
      </c>
      <c r="E49" s="25">
        <v>5566.23712</v>
      </c>
      <c r="F49" s="27">
        <v>1900.52422</v>
      </c>
      <c r="G49" s="22" t="s">
        <v>93</v>
      </c>
    </row>
    <row r="50" spans="1:7" s="6" customFormat="1" ht="30" customHeight="1">
      <c r="A50" s="54" t="s">
        <v>108</v>
      </c>
      <c r="B50" s="14">
        <f t="shared" si="0"/>
        <v>6275.403390000001</v>
      </c>
      <c r="C50" s="25">
        <v>0</v>
      </c>
      <c r="D50" s="25">
        <v>863.57195</v>
      </c>
      <c r="E50" s="25">
        <v>4467.39338</v>
      </c>
      <c r="F50" s="27">
        <v>944.43806</v>
      </c>
      <c r="G50" s="22" t="s">
        <v>93</v>
      </c>
    </row>
    <row r="51" spans="1:7" s="6" customFormat="1" ht="30" customHeight="1">
      <c r="A51" s="54" t="s">
        <v>109</v>
      </c>
      <c r="B51" s="14">
        <f t="shared" si="0"/>
        <v>2522.38659</v>
      </c>
      <c r="C51" s="25">
        <v>0</v>
      </c>
      <c r="D51" s="25">
        <v>467.90959</v>
      </c>
      <c r="E51" s="25">
        <v>816.1942</v>
      </c>
      <c r="F51" s="27">
        <v>1238.2828</v>
      </c>
      <c r="G51" s="22" t="s">
        <v>93</v>
      </c>
    </row>
    <row r="52" spans="1:7" s="6" customFormat="1" ht="30" customHeight="1">
      <c r="A52" s="54" t="s">
        <v>110</v>
      </c>
      <c r="B52" s="14">
        <f t="shared" si="0"/>
        <v>1155.83</v>
      </c>
      <c r="C52" s="25">
        <v>0</v>
      </c>
      <c r="D52" s="25">
        <v>0</v>
      </c>
      <c r="E52" s="25">
        <v>1155.83</v>
      </c>
      <c r="F52" s="27">
        <v>0</v>
      </c>
      <c r="G52" s="22" t="s">
        <v>93</v>
      </c>
    </row>
    <row r="53" spans="1:7" s="6" customFormat="1" ht="30" customHeight="1">
      <c r="A53" s="54" t="s">
        <v>111</v>
      </c>
      <c r="B53" s="14">
        <f t="shared" si="0"/>
        <v>2103.5</v>
      </c>
      <c r="C53" s="25">
        <v>0</v>
      </c>
      <c r="D53" s="25">
        <v>0</v>
      </c>
      <c r="E53" s="25">
        <v>2103.5</v>
      </c>
      <c r="F53" s="27">
        <v>0</v>
      </c>
      <c r="G53" s="22" t="s">
        <v>93</v>
      </c>
    </row>
    <row r="54" spans="1:7" s="6" customFormat="1" ht="30" customHeight="1">
      <c r="A54" s="53" t="s">
        <v>112</v>
      </c>
      <c r="B54" s="14">
        <f t="shared" si="0"/>
        <v>640</v>
      </c>
      <c r="C54" s="25">
        <v>0</v>
      </c>
      <c r="D54" s="25">
        <v>0</v>
      </c>
      <c r="E54" s="26">
        <v>0</v>
      </c>
      <c r="F54" s="27">
        <v>640</v>
      </c>
      <c r="G54" s="22" t="s">
        <v>93</v>
      </c>
    </row>
    <row r="55" spans="1:7" s="6" customFormat="1" ht="30" customHeight="1">
      <c r="A55" s="53" t="s">
        <v>113</v>
      </c>
      <c r="B55" s="14">
        <f t="shared" si="0"/>
        <v>99.99</v>
      </c>
      <c r="C55" s="25">
        <v>0</v>
      </c>
      <c r="D55" s="25">
        <v>0</v>
      </c>
      <c r="E55" s="26">
        <v>0</v>
      </c>
      <c r="F55" s="27">
        <v>99.99</v>
      </c>
      <c r="G55" s="22" t="s">
        <v>93</v>
      </c>
    </row>
    <row r="56" spans="1:7" s="6" customFormat="1" ht="30" customHeight="1">
      <c r="A56" s="53" t="s">
        <v>114</v>
      </c>
      <c r="B56" s="14">
        <f t="shared" si="0"/>
        <v>200</v>
      </c>
      <c r="C56" s="25">
        <v>0</v>
      </c>
      <c r="D56" s="25">
        <v>0</v>
      </c>
      <c r="E56" s="26">
        <v>0</v>
      </c>
      <c r="F56" s="27">
        <v>200</v>
      </c>
      <c r="G56" s="22" t="s">
        <v>93</v>
      </c>
    </row>
    <row r="57" spans="1:7" s="6" customFormat="1" ht="48.75" customHeight="1">
      <c r="A57" s="53" t="s">
        <v>115</v>
      </c>
      <c r="B57" s="14">
        <f t="shared" si="0"/>
        <v>707.9920400000001</v>
      </c>
      <c r="C57" s="25">
        <v>0</v>
      </c>
      <c r="D57" s="25">
        <v>0</v>
      </c>
      <c r="E57" s="26">
        <v>153.41672</v>
      </c>
      <c r="F57" s="27">
        <v>554.57532</v>
      </c>
      <c r="G57" s="22" t="s">
        <v>119</v>
      </c>
    </row>
    <row r="58" spans="1:7" s="6" customFormat="1" ht="44.25" customHeight="1">
      <c r="A58" s="53" t="s">
        <v>92</v>
      </c>
      <c r="B58" s="14">
        <f t="shared" si="0"/>
        <v>1154.09187</v>
      </c>
      <c r="C58" s="25">
        <v>0</v>
      </c>
      <c r="D58" s="25">
        <v>0</v>
      </c>
      <c r="E58" s="26">
        <v>1154.09187</v>
      </c>
      <c r="F58" s="27">
        <v>0</v>
      </c>
      <c r="G58" s="22" t="s">
        <v>119</v>
      </c>
    </row>
    <row r="59" spans="1:7" s="6" customFormat="1" ht="30" customHeight="1">
      <c r="A59" s="57" t="s">
        <v>48</v>
      </c>
      <c r="B59" s="58">
        <f>SUM(B42:B58)</f>
        <v>39850.44743</v>
      </c>
      <c r="C59" s="58">
        <f>SUM(C42:C58)</f>
        <v>0.35604</v>
      </c>
      <c r="D59" s="58">
        <f>SUM(D42:D58)</f>
        <v>1982.88346</v>
      </c>
      <c r="E59" s="58">
        <f>SUM(E42:E58)</f>
        <v>20303.087330000002</v>
      </c>
      <c r="F59" s="58">
        <f>SUM(F42:F58)</f>
        <v>17564.120600000002</v>
      </c>
      <c r="G59" s="59"/>
    </row>
    <row r="60" spans="2:7" s="4" customFormat="1" ht="15">
      <c r="B60" s="20"/>
      <c r="C60" s="5"/>
      <c r="D60" s="5"/>
      <c r="E60" s="5"/>
      <c r="F60" s="5"/>
      <c r="G60" s="5"/>
    </row>
    <row r="61" spans="2:7" s="4" customFormat="1" ht="15">
      <c r="B61" s="7"/>
      <c r="C61" s="1"/>
      <c r="D61" s="5"/>
      <c r="E61" s="5"/>
      <c r="F61" s="5"/>
      <c r="G61" s="5"/>
    </row>
    <row r="62" spans="2:7" s="4" customFormat="1" ht="15">
      <c r="B62" s="8"/>
      <c r="C62" s="5"/>
      <c r="D62" s="5"/>
      <c r="E62" s="5"/>
      <c r="F62" s="5"/>
      <c r="G62" s="5"/>
    </row>
    <row r="63" spans="2:7" s="4" customFormat="1" ht="15">
      <c r="B63" s="8"/>
      <c r="C63" s="5"/>
      <c r="D63" s="5"/>
      <c r="E63" s="5"/>
      <c r="F63" s="5"/>
      <c r="G63" s="5"/>
    </row>
    <row r="64" spans="3:7" s="4" customFormat="1" ht="15">
      <c r="C64" s="5"/>
      <c r="D64" s="5"/>
      <c r="E64" s="5"/>
      <c r="F64" s="5"/>
      <c r="G64" s="5"/>
    </row>
    <row r="65" spans="3:7" s="4" customFormat="1" ht="15">
      <c r="C65" s="5"/>
      <c r="D65" s="5"/>
      <c r="E65" s="5"/>
      <c r="F65" s="5"/>
      <c r="G65" s="5"/>
    </row>
    <row r="66" spans="3:7" s="4" customFormat="1" ht="15">
      <c r="C66" s="5"/>
      <c r="D66" s="5"/>
      <c r="E66" s="5"/>
      <c r="F66" s="5"/>
      <c r="G66" s="5"/>
    </row>
    <row r="67" spans="3:7" s="4" customFormat="1" ht="15">
      <c r="C67" s="5"/>
      <c r="D67" s="5"/>
      <c r="E67" s="5"/>
      <c r="F67" s="5"/>
      <c r="G67" s="5"/>
    </row>
    <row r="68" spans="3:7" s="4" customFormat="1" ht="15">
      <c r="C68" s="5"/>
      <c r="D68" s="5"/>
      <c r="E68" s="5"/>
      <c r="F68" s="5"/>
      <c r="G68" s="5"/>
    </row>
    <row r="69" spans="3:7" s="4" customFormat="1" ht="15">
      <c r="C69" s="5"/>
      <c r="D69" s="5"/>
      <c r="E69" s="5"/>
      <c r="F69" s="5"/>
      <c r="G69" s="5"/>
    </row>
    <row r="70" spans="3:7" s="4" customFormat="1" ht="15">
      <c r="C70" s="5"/>
      <c r="D70" s="5"/>
      <c r="E70" s="5"/>
      <c r="F70" s="5"/>
      <c r="G70" s="5"/>
    </row>
    <row r="71" spans="3:7" s="4" customFormat="1" ht="15">
      <c r="C71" s="5"/>
      <c r="D71" s="5"/>
      <c r="E71" s="5"/>
      <c r="F71" s="5"/>
      <c r="G71" s="5"/>
    </row>
    <row r="72" spans="3:7" s="4" customFormat="1" ht="15">
      <c r="C72" s="5"/>
      <c r="D72" s="5"/>
      <c r="E72" s="5"/>
      <c r="F72" s="5"/>
      <c r="G72" s="5"/>
    </row>
    <row r="73" spans="3:7" s="4" customFormat="1" ht="15">
      <c r="C73" s="5"/>
      <c r="D73" s="5"/>
      <c r="E73" s="5"/>
      <c r="F73" s="5"/>
      <c r="G73" s="5"/>
    </row>
    <row r="74" spans="3:7" s="4" customFormat="1" ht="15">
      <c r="C74" s="5"/>
      <c r="D74" s="5"/>
      <c r="E74" s="5"/>
      <c r="F74" s="5"/>
      <c r="G74" s="5"/>
    </row>
    <row r="75" spans="3:7" s="4" customFormat="1" ht="15">
      <c r="C75" s="5"/>
      <c r="D75" s="5"/>
      <c r="E75" s="5"/>
      <c r="F75" s="5"/>
      <c r="G75" s="5"/>
    </row>
  </sheetData>
  <sheetProtection/>
  <mergeCells count="76">
    <mergeCell ref="A2:G2"/>
    <mergeCell ref="A3:D3"/>
    <mergeCell ref="E3:G3"/>
    <mergeCell ref="A4:D4"/>
    <mergeCell ref="E4:G4"/>
    <mergeCell ref="A5:D5"/>
    <mergeCell ref="E5:G5"/>
    <mergeCell ref="A12:D12"/>
    <mergeCell ref="E12:G12"/>
    <mergeCell ref="A13:D13"/>
    <mergeCell ref="E13:G13"/>
    <mergeCell ref="A6:D6"/>
    <mergeCell ref="E6:G6"/>
    <mergeCell ref="A7:D7"/>
    <mergeCell ref="E7:G7"/>
    <mergeCell ref="A8:D8"/>
    <mergeCell ref="E8:G8"/>
    <mergeCell ref="A14:G14"/>
    <mergeCell ref="A15:B15"/>
    <mergeCell ref="C15:F15"/>
    <mergeCell ref="A9:D9"/>
    <mergeCell ref="E9:G9"/>
    <mergeCell ref="A10:D10"/>
    <mergeCell ref="E10:G10"/>
    <mergeCell ref="A11:D11"/>
    <mergeCell ref="E11:G11"/>
    <mergeCell ref="A28:B28"/>
    <mergeCell ref="C28:F28"/>
    <mergeCell ref="A29:B29"/>
    <mergeCell ref="C29:F29"/>
    <mergeCell ref="A16:B16"/>
    <mergeCell ref="C16:F16"/>
    <mergeCell ref="A17:B17"/>
    <mergeCell ref="C17:F17"/>
    <mergeCell ref="A21:B21"/>
    <mergeCell ref="C21:F21"/>
    <mergeCell ref="A20:B20"/>
    <mergeCell ref="C20:F20"/>
    <mergeCell ref="A18:B18"/>
    <mergeCell ref="C18:F18"/>
    <mergeCell ref="A19:B19"/>
    <mergeCell ref="C19:F19"/>
    <mergeCell ref="A33:B33"/>
    <mergeCell ref="C33:F33"/>
    <mergeCell ref="A36:B36"/>
    <mergeCell ref="C36:F36"/>
    <mergeCell ref="A34:B34"/>
    <mergeCell ref="A35:B35"/>
    <mergeCell ref="C34:F34"/>
    <mergeCell ref="C35:F35"/>
    <mergeCell ref="A31:B31"/>
    <mergeCell ref="C31:F31"/>
    <mergeCell ref="A30:B30"/>
    <mergeCell ref="C30:F30"/>
    <mergeCell ref="A32:B32"/>
    <mergeCell ref="C32:F32"/>
    <mergeCell ref="A27:B27"/>
    <mergeCell ref="A23:B23"/>
    <mergeCell ref="C23:F23"/>
    <mergeCell ref="A24:B24"/>
    <mergeCell ref="C24:F24"/>
    <mergeCell ref="A25:B25"/>
    <mergeCell ref="C27:F27"/>
    <mergeCell ref="A22:B22"/>
    <mergeCell ref="C22:F22"/>
    <mergeCell ref="C25:F25"/>
    <mergeCell ref="A26:B26"/>
    <mergeCell ref="C26:F26"/>
    <mergeCell ref="A37:B37"/>
    <mergeCell ref="C37:F37"/>
    <mergeCell ref="A40:A41"/>
    <mergeCell ref="B40:F40"/>
    <mergeCell ref="A38:B38"/>
    <mergeCell ref="C38:F38"/>
    <mergeCell ref="A39:G39"/>
    <mergeCell ref="G40:G41"/>
  </mergeCells>
  <dataValidations count="2">
    <dataValidation showInputMessage="1" showErrorMessage="1" sqref="A29 A35:A37 A25 A47 A43 A45"/>
    <dataValidation type="textLength" operator="lessThanOrEqual" allowBlank="1" showInputMessage="1" showErrorMessage="1" errorTitle="Ошибка" error="Допускается ввод не более 900 символов!" sqref="A22 A27:A28">
      <formula1>900</formula1>
    </dataValidation>
  </dataValidations>
  <printOptions/>
  <pageMargins left="0.7086614173228347" right="0.3937007874015748" top="0.5905511811023623" bottom="0.31496062992125984" header="0.31496062992125984" footer="0.31496062992125984"/>
  <pageSetup fitToHeight="2" horizontalDpi="600" verticalDpi="600" orientation="portrait" paperSize="9" scale="53" r:id="rId1"/>
  <rowBreaks count="1" manualBreakCount="1">
    <brk id="3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75" zoomScaleNormal="75" zoomScaleSheetLayoutView="75" zoomScalePageLayoutView="0" workbookViewId="0" topLeftCell="A1">
      <selection activeCell="A2" sqref="A2:G2"/>
    </sheetView>
  </sheetViews>
  <sheetFormatPr defaultColWidth="9.140625" defaultRowHeight="15"/>
  <cols>
    <col min="1" max="1" width="60.57421875" style="0" customWidth="1"/>
    <col min="2" max="2" width="35.7109375" style="0" customWidth="1"/>
    <col min="3" max="4" width="35.7109375" style="1" customWidth="1"/>
    <col min="5" max="6" width="15.7109375" style="1" customWidth="1"/>
    <col min="7" max="7" width="30.7109375" style="1" customWidth="1"/>
    <col min="8" max="8" width="9.7109375" style="0" bestFit="1" customWidth="1"/>
  </cols>
  <sheetData>
    <row r="1" spans="3:7" s="4" customFormat="1" ht="15">
      <c r="C1" s="5"/>
      <c r="D1" s="5"/>
      <c r="E1" s="5"/>
      <c r="F1" s="5"/>
      <c r="G1" s="5"/>
    </row>
    <row r="2" spans="1:7" s="4" customFormat="1" ht="27.75" customHeight="1">
      <c r="A2" s="80" t="s">
        <v>21</v>
      </c>
      <c r="B2" s="80"/>
      <c r="C2" s="80"/>
      <c r="D2" s="80"/>
      <c r="E2" s="80"/>
      <c r="F2" s="80"/>
      <c r="G2" s="80"/>
    </row>
    <row r="3" spans="1:7" s="4" customFormat="1" ht="31.5" customHeight="1">
      <c r="A3" s="79" t="s">
        <v>2</v>
      </c>
      <c r="B3" s="79"/>
      <c r="C3" s="79"/>
      <c r="D3" s="79"/>
      <c r="E3" s="65" t="s">
        <v>49</v>
      </c>
      <c r="F3" s="65"/>
      <c r="G3" s="65"/>
    </row>
    <row r="4" spans="1:7" s="4" customFormat="1" ht="15">
      <c r="A4" s="79" t="s">
        <v>3</v>
      </c>
      <c r="B4" s="79"/>
      <c r="C4" s="79"/>
      <c r="D4" s="79"/>
      <c r="E4" s="65">
        <v>1326185831</v>
      </c>
      <c r="F4" s="65"/>
      <c r="G4" s="65"/>
    </row>
    <row r="5" spans="1:7" s="4" customFormat="1" ht="15">
      <c r="A5" s="79" t="s">
        <v>4</v>
      </c>
      <c r="B5" s="79"/>
      <c r="C5" s="79"/>
      <c r="D5" s="79"/>
      <c r="E5" s="65">
        <v>132601001</v>
      </c>
      <c r="F5" s="65"/>
      <c r="G5" s="65"/>
    </row>
    <row r="6" spans="1:7" s="4" customFormat="1" ht="30.75" customHeight="1">
      <c r="A6" s="79" t="s">
        <v>5</v>
      </c>
      <c r="B6" s="79"/>
      <c r="C6" s="79"/>
      <c r="D6" s="79"/>
      <c r="E6" s="65" t="s">
        <v>50</v>
      </c>
      <c r="F6" s="65"/>
      <c r="G6" s="65"/>
    </row>
    <row r="7" spans="1:7" s="4" customFormat="1" ht="15">
      <c r="A7" s="79" t="s">
        <v>28</v>
      </c>
      <c r="B7" s="79"/>
      <c r="C7" s="79"/>
      <c r="D7" s="79"/>
      <c r="E7" s="65" t="s">
        <v>98</v>
      </c>
      <c r="F7" s="65"/>
      <c r="G7" s="65"/>
    </row>
    <row r="8" spans="1:7" s="4" customFormat="1" ht="30.75" customHeight="1">
      <c r="A8" s="77" t="s">
        <v>7</v>
      </c>
      <c r="B8" s="77"/>
      <c r="C8" s="77"/>
      <c r="D8" s="77"/>
      <c r="E8" s="61" t="s">
        <v>51</v>
      </c>
      <c r="F8" s="78"/>
      <c r="G8" s="78"/>
    </row>
    <row r="9" spans="1:7" s="4" customFormat="1" ht="15">
      <c r="A9" s="77" t="s">
        <v>8</v>
      </c>
      <c r="B9" s="77"/>
      <c r="C9" s="77"/>
      <c r="D9" s="77"/>
      <c r="E9" s="78" t="str">
        <f>'п.21'!E9</f>
        <v>18.12.2014 г.</v>
      </c>
      <c r="F9" s="78"/>
      <c r="G9" s="78"/>
    </row>
    <row r="10" spans="1:7" s="4" customFormat="1" ht="15" customHeight="1">
      <c r="A10" s="77" t="s">
        <v>9</v>
      </c>
      <c r="B10" s="77"/>
      <c r="C10" s="77"/>
      <c r="D10" s="77"/>
      <c r="E10" s="61" t="s">
        <v>55</v>
      </c>
      <c r="F10" s="78"/>
      <c r="G10" s="78"/>
    </row>
    <row r="11" spans="1:7" s="4" customFormat="1" ht="29.25" customHeight="1">
      <c r="A11" s="77" t="s">
        <v>10</v>
      </c>
      <c r="B11" s="77"/>
      <c r="C11" s="77"/>
      <c r="D11" s="77"/>
      <c r="E11" s="78" t="str">
        <f>'п.21'!E11</f>
        <v>Министерство энергетики и тарифной политики Республики Мордовия</v>
      </c>
      <c r="F11" s="78"/>
      <c r="G11" s="78"/>
    </row>
    <row r="12" spans="1:7" s="4" customFormat="1" ht="15">
      <c r="A12" s="77" t="s">
        <v>11</v>
      </c>
      <c r="B12" s="77"/>
      <c r="C12" s="77"/>
      <c r="D12" s="77"/>
      <c r="E12" s="78" t="s">
        <v>43</v>
      </c>
      <c r="F12" s="78"/>
      <c r="G12" s="78"/>
    </row>
    <row r="13" spans="1:7" s="4" customFormat="1" ht="15">
      <c r="A13" s="77" t="s">
        <v>12</v>
      </c>
      <c r="B13" s="77"/>
      <c r="C13" s="77"/>
      <c r="D13" s="77"/>
      <c r="E13" s="78" t="s">
        <v>90</v>
      </c>
      <c r="F13" s="78"/>
      <c r="G13" s="78"/>
    </row>
    <row r="14" spans="1:7" s="4" customFormat="1" ht="15">
      <c r="A14" s="78"/>
      <c r="B14" s="78"/>
      <c r="C14" s="78"/>
      <c r="D14" s="78"/>
      <c r="E14" s="78"/>
      <c r="F14" s="78"/>
      <c r="G14" s="78"/>
    </row>
    <row r="15" spans="1:7" s="6" customFormat="1" ht="15">
      <c r="A15" s="78"/>
      <c r="B15" s="78"/>
      <c r="C15" s="78"/>
      <c r="D15" s="78"/>
      <c r="E15" s="78"/>
      <c r="F15" s="78"/>
      <c r="G15" s="78"/>
    </row>
    <row r="16" spans="1:7" s="2" customFormat="1" ht="15">
      <c r="A16" s="65" t="s">
        <v>16</v>
      </c>
      <c r="B16" s="65"/>
      <c r="C16" s="65"/>
      <c r="D16" s="65"/>
      <c r="E16" s="65"/>
      <c r="F16" s="65"/>
      <c r="G16" s="65"/>
    </row>
    <row r="17" spans="1:7" s="4" customFormat="1" ht="45">
      <c r="A17" s="18" t="s">
        <v>14</v>
      </c>
      <c r="B17" s="78" t="s">
        <v>17</v>
      </c>
      <c r="C17" s="78"/>
      <c r="D17" s="78"/>
      <c r="E17" s="78" t="s">
        <v>18</v>
      </c>
      <c r="F17" s="78"/>
      <c r="G17" s="31" t="s">
        <v>19</v>
      </c>
    </row>
    <row r="18" spans="1:7" s="16" customFormat="1" ht="15" customHeight="1">
      <c r="A18" s="81" t="s">
        <v>89</v>
      </c>
      <c r="B18" s="81"/>
      <c r="C18" s="81"/>
      <c r="D18" s="81"/>
      <c r="E18" s="81"/>
      <c r="F18" s="81"/>
      <c r="G18" s="81"/>
    </row>
    <row r="19" spans="3:7" s="16" customFormat="1" ht="15">
      <c r="C19" s="17"/>
      <c r="D19" s="17"/>
      <c r="E19" s="17"/>
      <c r="F19" s="17"/>
      <c r="G19" s="17"/>
    </row>
  </sheetData>
  <sheetProtection/>
  <mergeCells count="28">
    <mergeCell ref="A12:D12"/>
    <mergeCell ref="E12:G12"/>
    <mergeCell ref="A11:D11"/>
    <mergeCell ref="E11:G11"/>
    <mergeCell ref="A18:G18"/>
    <mergeCell ref="A13:D13"/>
    <mergeCell ref="E13:G13"/>
    <mergeCell ref="A16:G16"/>
    <mergeCell ref="B17:D17"/>
    <mergeCell ref="E17:F17"/>
    <mergeCell ref="A14:G15"/>
    <mergeCell ref="A2:G2"/>
    <mergeCell ref="A3:D3"/>
    <mergeCell ref="E3:G3"/>
    <mergeCell ref="A4:D4"/>
    <mergeCell ref="E4:G4"/>
    <mergeCell ref="A5:D5"/>
    <mergeCell ref="E5:G5"/>
    <mergeCell ref="A9:D9"/>
    <mergeCell ref="E9:G9"/>
    <mergeCell ref="A10:D10"/>
    <mergeCell ref="E10:G10"/>
    <mergeCell ref="A6:D6"/>
    <mergeCell ref="E6:G6"/>
    <mergeCell ref="A7:D7"/>
    <mergeCell ref="E7:G7"/>
    <mergeCell ref="A8:D8"/>
    <mergeCell ref="E8:G8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2017-04-20T07:45:00Z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