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45" windowWidth="15120" windowHeight="7470" activeTab="0"/>
  </bookViews>
  <sheets>
    <sheet name="п.19" sheetId="1" r:id="rId1"/>
    <sheet name="п.20" sheetId="2" r:id="rId2"/>
    <sheet name="п.21" sheetId="3" r:id="rId3"/>
    <sheet name="п.21 Показатели эффект ИП" sheetId="4" r:id="rId4"/>
  </sheets>
  <externalReferences>
    <externalReference r:id="rId7"/>
  </externalReferences>
  <definedNames>
    <definedName name="_xlnm.Print_Titles" localSheetId="2">'п.21'!$2:$13</definedName>
    <definedName name="_xlnm.Print_Titles" localSheetId="3">'п.21 Показатели эффект ИП'!$16:$16</definedName>
    <definedName name="_xlnm.Print_Area" localSheetId="2">'п.21'!$A$1:$G$62</definedName>
    <definedName name="_xlnm.Print_Area" localSheetId="3">'п.21 Показатели эффект ИП'!$A$1:$G$19</definedName>
    <definedName name="Список">'[1]ТПИР'!$B$2:$B$7</definedName>
  </definedNames>
  <calcPr fullCalcOnLoad="1"/>
</workbook>
</file>

<file path=xl/sharedStrings.xml><?xml version="1.0" encoding="utf-8"?>
<sst xmlns="http://schemas.openxmlformats.org/spreadsheetml/2006/main" count="239" uniqueCount="135">
  <si>
    <t xml:space="preserve">Информация об основных показателях финансово-хозяйственной деятельности регулируемой организации
</t>
  </si>
  <si>
    <t>6) 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</si>
  <si>
    <t>Наименование организации</t>
  </si>
  <si>
    <t>ИНН</t>
  </si>
  <si>
    <t>КПП</t>
  </si>
  <si>
    <t>Местонаходжение (адрес)</t>
  </si>
  <si>
    <t>1) Выручка от регулируемой деятельности (тыс. рублей) с разбивкой по видам деятельности</t>
  </si>
  <si>
    <t xml:space="preserve">Наименование инвестиционной программы  </t>
  </si>
  <si>
    <t xml:space="preserve">Дата утверждения инвестиционной программы  </t>
  </si>
  <si>
    <t xml:space="preserve">Цели инвестиционной программы                  </t>
  </si>
  <si>
    <t>Наименование органа исполнительной власти субъекта Российской Федерации, утвердившего инвестиционную программу</t>
  </si>
  <si>
    <t>Наименование органа местного самоуправления, согласовавшего инвестиционную программу</t>
  </si>
  <si>
    <t>Сроки начала и окончания реализации инвестиционной программы</t>
  </si>
  <si>
    <t>Потребности в финансовых средствах, необходимых для реализации инвестиционной программы</t>
  </si>
  <si>
    <t>Наименование мероприятия</t>
  </si>
  <si>
    <t>Источник финансирования</t>
  </si>
  <si>
    <t>Показатели эффективности реализации инвестиционной программы</t>
  </si>
  <si>
    <t>Наименование показателей</t>
  </si>
  <si>
    <t>Плановые значения целевых показателей инвестиционной программы</t>
  </si>
  <si>
    <t>Фактические значения целевых показателей инвестиционной программы</t>
  </si>
  <si>
    <t>Источник финансирования инвестиционной программы</t>
  </si>
  <si>
    <t>Информация об инвестиционных программах регулируемой организации</t>
  </si>
  <si>
    <t>Информация об основных потребительских характеристиках регулируемых товаров и услуг регулируемой организации</t>
  </si>
  <si>
    <t xml:space="preserve">Количество аварий на тепловых сетях (единиц на километр)    </t>
  </si>
  <si>
    <t>Количество аварий на источниках тепловой энергии (единиц на источник)</t>
  </si>
  <si>
    <t>Показатели надежности и качества, установленные в соответствии с законодательством Российской Федерации</t>
  </si>
  <si>
    <t>Доля числа исполненных в срок договоров о подключении (технологическом присоединении)</t>
  </si>
  <si>
    <t>Средняя продолжительность рассмотрения заявок на подключение (технологическое присоединение) (дней)</t>
  </si>
  <si>
    <t>Отчетный период</t>
  </si>
  <si>
    <t>5) валовая прибыль (убыток) от реализации товаров и оказания услуг по регулируемому виду деятельности (тыс. рублей)</t>
  </si>
  <si>
    <t>7) установленная тепловая мощность объектов основных фондов, используемых для осуществления регулируемых видов деятельности, в том числе по каждому источнику тепловой энергии (Гкал/ч)</t>
  </si>
  <si>
    <t>8) тепловая нагрузка по договорам, заключенным в рамках осуществления регулируемых видов деятельности (Гкал/ч)</t>
  </si>
  <si>
    <t>9) объем вырабатываемой регулируемой организацией тепловой энергии в рамках осуществления регулируемых видов деятельности (тыс. Гкал)</t>
  </si>
  <si>
    <t>10) объем приобретаемой регулируемой организацией тепловой энергии в рамках осуществления регулируемых видов деятельности (тыс. Гкал)</t>
  </si>
  <si>
    <t>11) объем тепловой энергии, отпускаемой потребителям, по договорам, заключенным в рамках осуществления регулируемых видов деятельности, в том числе определенном (тыс. Гкал)</t>
  </si>
  <si>
    <t>по приборам учета (тыс. Гкал)</t>
  </si>
  <si>
    <t>расчетным путем (нормативам потребления коммунальных услуг) (тыс. Гкал)</t>
  </si>
  <si>
    <t>13) фактический объем потерь при передаче тепловой энергии (тыс. Гкал)</t>
  </si>
  <si>
    <t>14) среднесписочная численность основного производственного персонала (человек)</t>
  </si>
  <si>
    <t>15) среднесписочная численность административно-управленческого персонала (человек)</t>
  </si>
  <si>
    <t>16) удельный расход  условного топлива на единицу тепловой энергии, отпускаемой в тепловую сеть, с разбивкой по источникам тепловой энергии, используемым для осуществления регулируемых видов деятельности (кг у. т./Гкал);</t>
  </si>
  <si>
    <t>17) удельный расход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существления регулируемых видов деятельности (тыс. кВт•ч/Гкал)</t>
  </si>
  <si>
    <t>18) удельный расход холодной воды на производство (передачу) тепловой энергии на единицу тепловой энергии, отпускаемой потребителям по договорам, заключенным в рамках существления регулируемых видов деятельности (куб. м/Гкал)</t>
  </si>
  <si>
    <t>-</t>
  </si>
  <si>
    <t>1 кв.</t>
  </si>
  <si>
    <t>2 кв.</t>
  </si>
  <si>
    <t>3 кв.</t>
  </si>
  <si>
    <t>4 кв.</t>
  </si>
  <si>
    <t>Всего</t>
  </si>
  <si>
    <t>Открытое акционерное общество "СаранскТеплоТранс"</t>
  </si>
  <si>
    <t>430032, РМ, г.Саранск, пр.50 лет Октября, д.29</t>
  </si>
  <si>
    <t>Инвестиционная программа ОАО "СаранскТеплоТранс"</t>
  </si>
  <si>
    <t xml:space="preserve">Всего </t>
  </si>
  <si>
    <t>30 дней</t>
  </si>
  <si>
    <t>http://saransktt.narod.ru/akc.html</t>
  </si>
  <si>
    <t xml:space="preserve">В соответствии с Федеральным законом от 27.07.2010 г. № 190-ФЗ "О теплоснабжении" , "Правилами предоставления коммунальных услуг собственникам и пользователям помещений в многоквартирных домах и жилых домов" (утв. Постановлением Правительства РФ от 06.05.2011 г. № 354 ) </t>
  </si>
  <si>
    <t>Прочее</t>
  </si>
  <si>
    <t xml:space="preserve">б) расходы на топливо (тыс. рублей)                      </t>
  </si>
  <si>
    <t>газ природный по регулируемой цене</t>
  </si>
  <si>
    <t>Объем, тыс м3</t>
  </si>
  <si>
    <t>Стоимость за единицу объема  (тыс. рублей)</t>
  </si>
  <si>
    <t>Стоимость доставки  (тыс. рублей)</t>
  </si>
  <si>
    <t>Способ приобретения</t>
  </si>
  <si>
    <t>мазут</t>
  </si>
  <si>
    <t>Объем (тонны)</t>
  </si>
  <si>
    <t>в) расходы на покупаемую электрическую энергию (мощность), используемую в технологическом процессе (тыс. рублей)</t>
  </si>
  <si>
    <t>Средневзвешенная стоимость 1 кВт.ч (с учетом мощности) (руб.)</t>
  </si>
  <si>
    <t>Объем приобретенной электрической энергии (тыс кВт.ч)</t>
  </si>
  <si>
    <t>г) расходы на приобретение холодной воды, используемой в технологическом процессе (тыс. рублей)</t>
  </si>
  <si>
    <t>д) расходы на химические реагенты, используемые в технологическом процессе (тыс. рублей)</t>
  </si>
  <si>
    <t>е) расходы на оплату труда и отчисления на социальные нужды основного производственного персонала (тыс. рублей)</t>
  </si>
  <si>
    <t>ж) расходы на оплату труда и отчисления на социальные нужды административно-управленческого персонала (тыс. рублей)</t>
  </si>
  <si>
    <t>з) расходы на амортизацию основных производственных средств (тыс. рублей)</t>
  </si>
  <si>
    <t>и) расходы на аренду имущества, используемого для осуществления регулируемого вида деятельности (тыс. рублей)</t>
  </si>
  <si>
    <t xml:space="preserve">к) общепроизводственные расходы (тыс. рублей), в том числе </t>
  </si>
  <si>
    <t>Расходы на текущий ремонт (тыс. рублей)</t>
  </si>
  <si>
    <t>Расходы на капитальный ремонт (тыс. рублей)</t>
  </si>
  <si>
    <t xml:space="preserve">л) общехозяйственные расходы (тыс. рублей), в том числе </t>
  </si>
  <si>
    <t xml:space="preserve">м) расходы на капитальный и текущий ремонт основных производственных средств (тыс. рублей), в том числе 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</si>
  <si>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 (тыс. рублей)</t>
  </si>
  <si>
    <t>3) чистая прибыль, полученная от регулируемого вида деятельности (тыс. рублей), в том числе</t>
  </si>
  <si>
    <t>Размер расходования чистой прибыли на финансирование мероприятий, предусмотренных инвестиционной программой (тыс. рублей)</t>
  </si>
  <si>
    <t>4) сведения об изменении стоимости основных фондов (тыс. рублей), в том числе</t>
  </si>
  <si>
    <t>За счет ввода (вывода) из эксплуатации</t>
  </si>
  <si>
    <t>Стоимость переоценки основных фондов</t>
  </si>
  <si>
    <t>18.12.2014 г.</t>
  </si>
  <si>
    <t>Министерство энергетики и тарифной политики Республики Мордовия</t>
  </si>
  <si>
    <t>х</t>
  </si>
  <si>
    <t xml:space="preserve">2) Себестоимость производимых товаров (оказываемых услуг) по регулируемому виду деятельности (тыс. рублей), включая:         </t>
  </si>
  <si>
    <t xml:space="preserve">а) расходы на покупаемую тепловую энергию (мощность) (тыс. рублей)                            </t>
  </si>
  <si>
    <t>У мероприятий отсутствует прямой эффект</t>
  </si>
  <si>
    <t>2015 год</t>
  </si>
  <si>
    <t>Потребность в финансовых средствах на 2015 год, тыс.руб.</t>
  </si>
  <si>
    <t>Информация об использовании инвестиционных средств за 2015 год</t>
  </si>
  <si>
    <t>Сведения об использовании инвестиционных средств за 2015 год, тыс.руб.</t>
  </si>
  <si>
    <t>2014 - 2017 годы</t>
  </si>
  <si>
    <t>Техперевооружение соединительной трассы от ЦТП Осипенко,57 до ЦТП Осипенко,35 (надземка)</t>
  </si>
  <si>
    <t>Техперевооружение ЦТП с заменой кожухотрубных водяных водоподогревателей</t>
  </si>
  <si>
    <t>Техперевооружение магистрального ввода на Роддом №2</t>
  </si>
  <si>
    <t>Техническое перевооружение котельной квартала 10-11,включающее в себя замену сетевых насосов IД200-90 "б" на насосы IД315-71 в количестве 3-х шт. с электрооборудованием и обвязкой.</t>
  </si>
  <si>
    <t>Строительство новых участков внутриквартальных тепловых сетей от проектируемой ТК на пересечении ул.Серадзская-ул.Фурманова к строящимся жилым домам пл.№2 и пл.№4 г.о.Саранск - 2 этап</t>
  </si>
  <si>
    <t>Восстановление благоустройства в части асфальтирования и озеленения мест разрытий по ул.Фурманова (1 этап)</t>
  </si>
  <si>
    <t>Техническое перевооружение ЦТП "Большевисткая,25б" с установкой повысительных (откачивающих) насосов типа К-80-60-165 в количестве 3 штук.</t>
  </si>
  <si>
    <t>Техперевооружение ЦТП-1 5 С/З с заменой кожухотрубных водяных водоподогревателей на пластинчатые</t>
  </si>
  <si>
    <t>Техперевооружение ЦТП-1 6 С/З с заменой кожухотрубных водяных водоподогревателей на пластинчатые</t>
  </si>
  <si>
    <t>Техперевооружение ЦТП-2 6 С/З с заменой кожухотрубных водяных водоподогревателей на пластинчатые</t>
  </si>
  <si>
    <t>Техперевооружение ЦТП для работы без обслуживающего персонала</t>
  </si>
  <si>
    <t>Проектироваение и строительство подводящей тепловой сети от проектируемой ТК около гостиницы «Саранск» по ул.Коммунистическая,35 до наружной стены гостиницы «Саранск» (2-й корпус).</t>
  </si>
  <si>
    <t>Техперевооружение трубопроводов ГВС с восстановлением циркуляционных линий от котельной "Лисма" и установкой циркуляционных насосов</t>
  </si>
  <si>
    <t>Техперевооружение трубопроводов ГВС с восстановлением циркуляционных линий от ЦТП-1 Московская 48</t>
  </si>
  <si>
    <t>Благоустройство мест разрытий после технического перевооружения т/сетей</t>
  </si>
  <si>
    <t>Техническое перевооружение котельной 6-го мкр.с заменой узлов учета газа</t>
  </si>
  <si>
    <t>Техническое перевооружение котельной Московская,48 с заменой узлов учета газа</t>
  </si>
  <si>
    <t>Проектирование котельной квартал "22-23"</t>
  </si>
  <si>
    <t>Сеть ГВС радиологического корпуса</t>
  </si>
  <si>
    <t>Тепловая сеть радиологического корпуса</t>
  </si>
  <si>
    <t>амортизация</t>
  </si>
  <si>
    <t>за счет платы за тех. присоединение</t>
  </si>
  <si>
    <t>прибыль</t>
  </si>
  <si>
    <t>Оплата КЗ 2014 г.</t>
  </si>
  <si>
    <t>Строительство подводящей тепловой сети от проектируемой ТК около гостиницы "Саранск" по ул.Коммунистическая,35 до наружной стены гостиницы "Саранск" (2-й корпус), категория " четыре звезды"</t>
  </si>
  <si>
    <t>Техперевооружение ЦТП "Большевитская,25б" с установкой повысительных (откачивающих) насосов типа К-80-60-165 в кол-ве 3 штук.</t>
  </si>
  <si>
    <t>Техническое перевооружениекотельной квартала 10-11, включающие в себя замену сетевых насосов 1Д200-90 "Б" на насосы 1Д315-71 в кол-ве 3-х шт. с электрооборудованием и обвязкой.</t>
  </si>
  <si>
    <t>Техперевооружение соеденительной трассы от ЦТП Осипенко,57 до ЦТП Осипенко,35 (надземка)</t>
  </si>
  <si>
    <t>Техперевооружение трубопровород ГВС с восстановлением циркуляционных линий от ЦТП-1 Московская,48</t>
  </si>
  <si>
    <t>ЭПБ котлов (прочие внеоборотные активы)</t>
  </si>
  <si>
    <t>Атестация химической лаборатории (прочие внеоборотные активы)</t>
  </si>
  <si>
    <t>Атестация технологии сварки (прочие внеоборотные активы)</t>
  </si>
  <si>
    <t>ЭПБ трубопроводов (прочие внеоборотные активы)</t>
  </si>
  <si>
    <t>прочие собственные средства</t>
  </si>
  <si>
    <t>12) нормативы технологических потерь при передаче тепловой энергии по тепловым сетям, утвержденных уполномоченным органом (тыс. Гкал)</t>
  </si>
  <si>
    <t xml:space="preserve">н) прочие расходы, которые полежат отнесению на регулируемые виды деятельности, в соответствии с законодательством Российской Федерации (тыс. рублей)       </t>
  </si>
  <si>
    <t>амортизация (согласно договора дарения)</t>
  </si>
  <si>
    <t>Экспертиза ПБ трубопроводов СТТ (прочие внеоборотные активы)</t>
  </si>
  <si>
    <t>передача тепловой энергии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</si>
</sst>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;\-###0;\-"/>
    <numFmt numFmtId="166" formatCode="#,##0.000"/>
  </numFmts>
  <fonts count="48">
    <font>
      <sz val="11"/>
      <color theme="1"/>
      <name val="Calibri"/>
      <family val="2"/>
    </font>
    <font>
      <sz val="12"/>
      <color indexed="8"/>
      <name val="Times New Roman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0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4" fillId="0" borderId="0" xfId="0" applyFont="1" applyAlignment="1">
      <alignment/>
    </xf>
    <xf numFmtId="2" fontId="44" fillId="0" borderId="0" xfId="0" applyNumberFormat="1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43" fontId="0" fillId="0" borderId="0" xfId="60" applyFont="1" applyAlignment="1">
      <alignment/>
    </xf>
    <xf numFmtId="43" fontId="0" fillId="0" borderId="0" xfId="0" applyNumberFormat="1" applyAlignment="1">
      <alignment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45" fillId="0" borderId="0" xfId="0" applyFont="1" applyAlignment="1">
      <alignment/>
    </xf>
    <xf numFmtId="43" fontId="45" fillId="0" borderId="0" xfId="60" applyFont="1" applyAlignment="1">
      <alignment/>
    </xf>
    <xf numFmtId="43" fontId="45" fillId="0" borderId="0" xfId="0" applyNumberFormat="1" applyFont="1" applyAlignment="1">
      <alignment/>
    </xf>
    <xf numFmtId="4" fontId="45" fillId="0" borderId="13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/>
    </xf>
    <xf numFmtId="0" fontId="45" fillId="0" borderId="11" xfId="0" applyFont="1" applyBorder="1" applyAlignment="1">
      <alignment horizontal="left" vertical="center" wrapText="1" indent="10"/>
    </xf>
    <xf numFmtId="0" fontId="0" fillId="0" borderId="12" xfId="0" applyBorder="1" applyAlignment="1">
      <alignment vertical="center" wrapText="1"/>
    </xf>
    <xf numFmtId="2" fontId="44" fillId="0" borderId="12" xfId="0" applyNumberFormat="1" applyFont="1" applyBorder="1" applyAlignment="1">
      <alignment vertical="center" wrapText="1"/>
    </xf>
    <xf numFmtId="4" fontId="44" fillId="0" borderId="14" xfId="0" applyNumberFormat="1" applyFont="1" applyBorder="1" applyAlignment="1">
      <alignment horizontal="center" vertical="center" wrapText="1"/>
    </xf>
    <xf numFmtId="2" fontId="0" fillId="0" borderId="15" xfId="0" applyNumberFormat="1" applyFont="1" applyBorder="1" applyAlignment="1">
      <alignment horizontal="left" vertical="center" wrapText="1"/>
    </xf>
    <xf numFmtId="0" fontId="0" fillId="0" borderId="16" xfId="0" applyBorder="1" applyAlignment="1">
      <alignment vertical="center" wrapText="1"/>
    </xf>
    <xf numFmtId="4" fontId="0" fillId="0" borderId="13" xfId="0" applyNumberForma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7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center" vertical="center" wrapText="1"/>
    </xf>
    <xf numFmtId="4" fontId="0" fillId="0" borderId="18" xfId="0" applyNumberFormat="1" applyFont="1" applyBorder="1" applyAlignment="1">
      <alignment horizontal="center" vertical="center" wrapText="1"/>
    </xf>
    <xf numFmtId="2" fontId="44" fillId="0" borderId="18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165" fontId="8" fillId="0" borderId="19" xfId="0" applyNumberFormat="1" applyFont="1" applyFill="1" applyBorder="1" applyAlignment="1" applyProtection="1">
      <alignment horizontal="left" vertical="center" wrapText="1"/>
      <protection/>
    </xf>
    <xf numFmtId="4" fontId="0" fillId="33" borderId="18" xfId="0" applyNumberFormat="1" applyFont="1" applyFill="1" applyBorder="1" applyAlignment="1">
      <alignment horizontal="center" vertical="center"/>
    </xf>
    <xf numFmtId="2" fontId="0" fillId="33" borderId="18" xfId="0" applyNumberFormat="1" applyFont="1" applyFill="1" applyBorder="1" applyAlignment="1">
      <alignment horizontal="center" vertical="center"/>
    </xf>
    <xf numFmtId="4" fontId="0" fillId="33" borderId="20" xfId="0" applyNumberFormat="1" applyFont="1" applyFill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9" fontId="4" fillId="0" borderId="13" xfId="57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64" fontId="0" fillId="0" borderId="13" xfId="0" applyNumberFormat="1" applyFill="1" applyBorder="1" applyAlignment="1">
      <alignment horizontal="center" vertical="center" wrapText="1"/>
    </xf>
    <xf numFmtId="1" fontId="0" fillId="0" borderId="13" xfId="0" applyNumberFormat="1" applyFill="1" applyBorder="1" applyAlignment="1">
      <alignment horizontal="center" vertical="center" wrapText="1"/>
    </xf>
    <xf numFmtId="2" fontId="0" fillId="0" borderId="15" xfId="0" applyNumberForma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 wrapText="1"/>
    </xf>
    <xf numFmtId="4" fontId="0" fillId="0" borderId="13" xfId="22" applyNumberFormat="1" applyFont="1" applyFill="1" applyBorder="1" applyAlignment="1">
      <alignment horizontal="center" vertical="center" wrapText="1"/>
    </xf>
    <xf numFmtId="0" fontId="44" fillId="0" borderId="17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center" vertical="center" wrapText="1"/>
    </xf>
    <xf numFmtId="2" fontId="44" fillId="0" borderId="18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9" fontId="8" fillId="0" borderId="11" xfId="0" applyNumberFormat="1" applyFont="1" applyFill="1" applyBorder="1" applyAlignment="1" applyProtection="1">
      <alignment vertical="center" wrapText="1"/>
      <protection/>
    </xf>
    <xf numFmtId="49" fontId="8" fillId="0" borderId="11" xfId="0" applyNumberFormat="1" applyFont="1" applyFill="1" applyBorder="1" applyAlignment="1" applyProtection="1">
      <alignment horizontal="left" vertical="center" wrapText="1"/>
      <protection/>
    </xf>
    <xf numFmtId="0" fontId="8" fillId="0" borderId="11" xfId="53" applyFont="1" applyFill="1" applyBorder="1" applyAlignment="1">
      <alignment vertical="center" wrapText="1"/>
      <protection/>
    </xf>
    <xf numFmtId="0" fontId="8" fillId="0" borderId="11" xfId="0" applyNumberFormat="1" applyFont="1" applyFill="1" applyBorder="1" applyAlignment="1">
      <alignment vertical="center" wrapText="1"/>
    </xf>
    <xf numFmtId="165" fontId="8" fillId="0" borderId="11" xfId="0" applyNumberFormat="1" applyFont="1" applyFill="1" applyBorder="1" applyAlignment="1" applyProtection="1">
      <alignment vertical="center" wrapText="1"/>
      <protection/>
    </xf>
    <xf numFmtId="165" fontId="8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18" xfId="0" applyNumberFormat="1" applyFont="1" applyFill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 vertical="center" wrapText="1"/>
    </xf>
    <xf numFmtId="4" fontId="0" fillId="0" borderId="20" xfId="0" applyNumberFormat="1" applyFont="1" applyFill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 vertical="center" wrapText="1"/>
    </xf>
    <xf numFmtId="0" fontId="4" fillId="0" borderId="13" xfId="53" applyFont="1" applyFill="1" applyBorder="1" applyAlignment="1">
      <alignment horizontal="center" vertical="center" wrapText="1"/>
      <protection/>
    </xf>
    <xf numFmtId="0" fontId="8" fillId="0" borderId="13" xfId="53" applyFont="1" applyFill="1" applyBorder="1" applyAlignment="1">
      <alignment horizontal="center" vertical="center" wrapText="1"/>
      <protection/>
    </xf>
    <xf numFmtId="0" fontId="8" fillId="0" borderId="21" xfId="53" applyFont="1" applyFill="1" applyBorder="1" applyAlignment="1">
      <alignment horizontal="center" vertical="center" wrapText="1"/>
      <protection/>
    </xf>
    <xf numFmtId="4" fontId="31" fillId="0" borderId="13" xfId="42" applyNumberFormat="1" applyFill="1" applyBorder="1" applyAlignment="1" applyProtection="1">
      <alignment horizontal="center" vertical="center"/>
      <protection/>
    </xf>
    <xf numFmtId="2" fontId="0" fillId="0" borderId="13" xfId="0" applyNumberFormat="1" applyFill="1" applyBorder="1" applyAlignment="1">
      <alignment horizontal="center" vertical="center" wrapText="1"/>
    </xf>
    <xf numFmtId="166" fontId="0" fillId="0" borderId="13" xfId="0" applyNumberForma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0" fontId="8" fillId="33" borderId="19" xfId="53" applyFont="1" applyFill="1" applyBorder="1" applyAlignment="1">
      <alignment horizontal="left" vertical="center" wrapText="1"/>
      <protection/>
    </xf>
    <xf numFmtId="2" fontId="0" fillId="0" borderId="15" xfId="0" applyNumberFormat="1" applyFont="1" applyFill="1" applyBorder="1" applyAlignment="1">
      <alignment horizontal="left" vertical="center" wrapText="1"/>
    </xf>
    <xf numFmtId="0" fontId="46" fillId="0" borderId="0" xfId="0" applyFont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left" vertical="center" wrapText="1"/>
    </xf>
    <xf numFmtId="0" fontId="47" fillId="0" borderId="22" xfId="0" applyFont="1" applyFill="1" applyBorder="1" applyAlignment="1">
      <alignment horizontal="left" vertical="center" wrapText="1"/>
    </xf>
    <xf numFmtId="4" fontId="0" fillId="0" borderId="23" xfId="0" applyNumberFormat="1" applyFont="1" applyFill="1" applyBorder="1" applyAlignment="1">
      <alignment horizontal="center" vertical="center" wrapText="1"/>
    </xf>
    <xf numFmtId="4" fontId="0" fillId="0" borderId="22" xfId="0" applyNumberFormat="1" applyFont="1" applyFill="1" applyBorder="1" applyAlignment="1">
      <alignment horizontal="center" vertical="center" wrapText="1"/>
    </xf>
    <xf numFmtId="2" fontId="44" fillId="0" borderId="17" xfId="0" applyNumberFormat="1" applyFont="1" applyBorder="1" applyAlignment="1">
      <alignment horizontal="left" vertical="center"/>
    </xf>
    <xf numFmtId="2" fontId="44" fillId="0" borderId="11" xfId="0" applyNumberFormat="1" applyFont="1" applyBorder="1" applyAlignment="1">
      <alignment horizontal="left" vertical="center"/>
    </xf>
    <xf numFmtId="0" fontId="44" fillId="0" borderId="24" xfId="0" applyFont="1" applyBorder="1" applyAlignment="1">
      <alignment horizontal="center" vertical="center" wrapText="1"/>
    </xf>
    <xf numFmtId="2" fontId="44" fillId="0" borderId="12" xfId="0" applyNumberFormat="1" applyFont="1" applyFill="1" applyBorder="1" applyAlignment="1">
      <alignment horizontal="center" vertical="center" wrapText="1"/>
    </xf>
    <xf numFmtId="2" fontId="44" fillId="0" borderId="14" xfId="0" applyNumberFormat="1" applyFont="1" applyFill="1" applyBorder="1" applyAlignment="1">
      <alignment horizontal="center" vertical="center" wrapText="1"/>
    </xf>
    <xf numFmtId="4" fontId="44" fillId="0" borderId="14" xfId="0" applyNumberFormat="1" applyFont="1" applyFill="1" applyBorder="1" applyAlignment="1">
      <alignment horizontal="center" vertical="center" wrapText="1"/>
    </xf>
    <xf numFmtId="2" fontId="44" fillId="0" borderId="25" xfId="0" applyNumberFormat="1" applyFont="1" applyBorder="1" applyAlignment="1">
      <alignment horizontal="center" vertical="center"/>
    </xf>
    <xf numFmtId="2" fontId="44" fillId="0" borderId="26" xfId="0" applyNumberFormat="1" applyFont="1" applyBorder="1" applyAlignment="1">
      <alignment horizontal="center" vertical="center"/>
    </xf>
    <xf numFmtId="2" fontId="44" fillId="0" borderId="27" xfId="0" applyNumberFormat="1" applyFont="1" applyBorder="1" applyAlignment="1">
      <alignment horizontal="center" vertical="center"/>
    </xf>
    <xf numFmtId="2" fontId="44" fillId="0" borderId="10" xfId="0" applyNumberFormat="1" applyFont="1" applyBorder="1" applyAlignment="1">
      <alignment horizontal="center" vertical="center" wrapText="1"/>
    </xf>
    <xf numFmtId="2" fontId="44" fillId="0" borderId="13" xfId="0" applyNumberFormat="1" applyFont="1" applyBorder="1" applyAlignment="1">
      <alignment horizontal="center" vertical="center" wrapText="1"/>
    </xf>
    <xf numFmtId="2" fontId="0" fillId="0" borderId="16" xfId="0" applyNumberFormat="1" applyFont="1" applyFill="1" applyBorder="1" applyAlignment="1">
      <alignment horizontal="left" vertical="center" wrapText="1"/>
    </xf>
    <xf numFmtId="2" fontId="0" fillId="0" borderId="22" xfId="0" applyNumberFormat="1" applyFont="1" applyFill="1" applyBorder="1" applyAlignment="1">
      <alignment horizontal="left" vertical="center" wrapText="1"/>
    </xf>
    <xf numFmtId="4" fontId="0" fillId="0" borderId="28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Fill="1" applyBorder="1" applyAlignment="1">
      <alignment horizontal="left" vertical="center" wrapText="1"/>
    </xf>
    <xf numFmtId="2" fontId="4" fillId="0" borderId="22" xfId="0" applyNumberFormat="1" applyFont="1" applyFill="1" applyBorder="1" applyAlignment="1">
      <alignment horizontal="left" vertical="center" wrapText="1"/>
    </xf>
    <xf numFmtId="2" fontId="0" fillId="0" borderId="16" xfId="0" applyNumberFormat="1" applyFill="1" applyBorder="1" applyAlignment="1">
      <alignment horizontal="left" vertical="center" wrapText="1"/>
    </xf>
    <xf numFmtId="2" fontId="0" fillId="0" borderId="22" xfId="0" applyNumberFormat="1" applyFill="1" applyBorder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8" xfId="0" applyFont="1" applyBorder="1" applyAlignment="1">
      <alignment horizontal="left" vertical="center" wrapText="1"/>
    </xf>
    <xf numFmtId="0" fontId="44" fillId="0" borderId="28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left" vertical="center" wrapText="1"/>
    </xf>
    <xf numFmtId="0" fontId="44" fillId="0" borderId="24" xfId="0" applyFont="1" applyBorder="1" applyAlignment="1">
      <alignment horizontal="left" vertical="center" wrapText="1"/>
    </xf>
    <xf numFmtId="0" fontId="44" fillId="0" borderId="30" xfId="0" applyFont="1" applyBorder="1" applyAlignment="1">
      <alignment horizontal="center" vertical="center" wrapText="1"/>
    </xf>
    <xf numFmtId="0" fontId="44" fillId="0" borderId="31" xfId="0" applyFont="1" applyBorder="1" applyAlignment="1">
      <alignment horizontal="center" vertical="center" wrapText="1"/>
    </xf>
    <xf numFmtId="0" fontId="44" fillId="0" borderId="32" xfId="0" applyFont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obor002\Local%20Settings\Temporary%20Internet%20Files\Content.Outlook\4BWK3YMN\&#1040;&#1083;&#1100;&#1073;&#1086;&#1084;%20Life-Book%202013_0910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Перечень изменений"/>
      <sheetName val="Сведения"/>
      <sheetName val="Reference"/>
      <sheetName val="Справочник строк"/>
      <sheetName val="БЮДЖЕТ"/>
      <sheetName val="Бюджет (вн.обор.)"/>
      <sheetName val="ТПИР-бюджет"/>
      <sheetName val="ФАКТ"/>
      <sheetName val="Факт (вн.обор.)"/>
      <sheetName val="ТПИР-факт"/>
      <sheetName val="ПРОГНОЗ"/>
      <sheetName val="Прогноз (вн.обор.) "/>
      <sheetName val="ТПИР-прогноз"/>
      <sheetName val="Справочник предприятий"/>
      <sheetName val="ТПИР"/>
      <sheetName val="Лист1"/>
      <sheetName val="Лист2"/>
    </sheetNames>
    <sheetDataSet>
      <sheetData sheetId="15">
        <row r="2">
          <cell r="B2" t="str">
            <v>прибыль, направляемая на инвестиции</v>
          </cell>
        </row>
        <row r="3">
          <cell r="B3" t="str">
            <v>в т.ч. плата за присоединение</v>
          </cell>
        </row>
        <row r="4">
          <cell r="B4" t="str">
            <v>амортизация</v>
          </cell>
        </row>
        <row r="5">
          <cell r="B5" t="str">
            <v>прочие собственные средства</v>
          </cell>
        </row>
        <row r="6">
          <cell r="B6" t="str">
            <v>в т.ч. допэмиссия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aransktt.narod.ru/akc.ht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61"/>
  <sheetViews>
    <sheetView tabSelected="1" view="pageBreakPreview" zoomScale="75" zoomScaleSheetLayoutView="75" zoomScalePageLayoutView="0" workbookViewId="0" topLeftCell="A1">
      <selection activeCell="A11" sqref="A11"/>
    </sheetView>
  </sheetViews>
  <sheetFormatPr defaultColWidth="9.140625" defaultRowHeight="15"/>
  <cols>
    <col min="1" max="1" width="118.28125" style="1" customWidth="1"/>
    <col min="2" max="2" width="46.421875" style="1" customWidth="1"/>
    <col min="3" max="3" width="18.140625" style="0" customWidth="1"/>
    <col min="4" max="4" width="20.57421875" style="0" customWidth="1"/>
    <col min="5" max="5" width="12.140625" style="0" bestFit="1" customWidth="1"/>
  </cols>
  <sheetData>
    <row r="2" spans="1:2" ht="28.5" customHeight="1" thickBot="1">
      <c r="A2" s="76" t="s">
        <v>0</v>
      </c>
      <c r="B2" s="76"/>
    </row>
    <row r="3" spans="1:2" ht="52.5" customHeight="1">
      <c r="A3" s="51" t="s">
        <v>2</v>
      </c>
      <c r="B3" s="9" t="s">
        <v>49</v>
      </c>
    </row>
    <row r="4" spans="1:2" ht="15" customHeight="1">
      <c r="A4" s="52" t="s">
        <v>3</v>
      </c>
      <c r="B4" s="53">
        <v>1326185831</v>
      </c>
    </row>
    <row r="5" spans="1:2" ht="15" customHeight="1">
      <c r="A5" s="52" t="s">
        <v>4</v>
      </c>
      <c r="B5" s="53">
        <v>132601001</v>
      </c>
    </row>
    <row r="6" spans="1:2" ht="30" customHeight="1">
      <c r="A6" s="52" t="s">
        <v>5</v>
      </c>
      <c r="B6" s="53" t="s">
        <v>50</v>
      </c>
    </row>
    <row r="7" spans="1:2" ht="30" customHeight="1">
      <c r="A7" s="52" t="s">
        <v>28</v>
      </c>
      <c r="B7" s="27" t="s">
        <v>91</v>
      </c>
    </row>
    <row r="8" spans="1:4" ht="15" customHeight="1">
      <c r="A8" s="10" t="s">
        <v>6</v>
      </c>
      <c r="B8" s="26">
        <f>B9</f>
        <v>777854.23721</v>
      </c>
      <c r="C8" s="11"/>
      <c r="D8" s="12"/>
    </row>
    <row r="9" spans="1:2" s="15" customFormat="1" ht="15" customHeight="1">
      <c r="A9" s="20" t="s">
        <v>134</v>
      </c>
      <c r="B9" s="18">
        <v>777854.23721</v>
      </c>
    </row>
    <row r="10" spans="1:4" ht="30" customHeight="1">
      <c r="A10" s="10" t="s">
        <v>88</v>
      </c>
      <c r="B10" s="26">
        <v>814264.14643</v>
      </c>
      <c r="C10" s="11"/>
      <c r="D10" s="12"/>
    </row>
    <row r="11" spans="1:4" ht="15" customHeight="1">
      <c r="A11" s="10" t="s">
        <v>89</v>
      </c>
      <c r="B11" s="26">
        <v>351393.72718</v>
      </c>
      <c r="C11" s="11"/>
      <c r="D11" s="12"/>
    </row>
    <row r="12" spans="1:4" ht="15" customHeight="1">
      <c r="A12" s="10" t="s">
        <v>57</v>
      </c>
      <c r="B12" s="26" t="s">
        <v>43</v>
      </c>
      <c r="C12" s="11"/>
      <c r="D12" s="12"/>
    </row>
    <row r="13" spans="1:4" s="15" customFormat="1" ht="15" customHeight="1">
      <c r="A13" s="20" t="s">
        <v>58</v>
      </c>
      <c r="B13" s="18"/>
      <c r="C13" s="16"/>
      <c r="D13" s="17"/>
    </row>
    <row r="14" spans="1:4" s="15" customFormat="1" ht="15" customHeight="1">
      <c r="A14" s="20" t="s">
        <v>59</v>
      </c>
      <c r="B14" s="18"/>
      <c r="C14" s="16"/>
      <c r="D14" s="17"/>
    </row>
    <row r="15" spans="1:4" s="15" customFormat="1" ht="15" customHeight="1">
      <c r="A15" s="20" t="s">
        <v>60</v>
      </c>
      <c r="B15" s="18"/>
      <c r="C15" s="16"/>
      <c r="D15" s="17"/>
    </row>
    <row r="16" spans="1:4" s="15" customFormat="1" ht="15" customHeight="1">
      <c r="A16" s="20" t="s">
        <v>61</v>
      </c>
      <c r="B16" s="18"/>
      <c r="C16" s="16"/>
      <c r="D16" s="17"/>
    </row>
    <row r="17" spans="1:4" s="15" customFormat="1" ht="15" customHeight="1">
      <c r="A17" s="20" t="s">
        <v>62</v>
      </c>
      <c r="B17" s="18"/>
      <c r="C17" s="16"/>
      <c r="D17" s="17"/>
    </row>
    <row r="18" spans="1:4" s="15" customFormat="1" ht="15" customHeight="1">
      <c r="A18" s="20" t="s">
        <v>63</v>
      </c>
      <c r="B18" s="18"/>
      <c r="C18" s="16"/>
      <c r="D18" s="17"/>
    </row>
    <row r="19" spans="1:4" s="15" customFormat="1" ht="15" customHeight="1">
      <c r="A19" s="20" t="s">
        <v>64</v>
      </c>
      <c r="B19" s="18"/>
      <c r="C19" s="16"/>
      <c r="D19" s="17"/>
    </row>
    <row r="20" spans="1:4" s="15" customFormat="1" ht="15" customHeight="1">
      <c r="A20" s="20" t="s">
        <v>60</v>
      </c>
      <c r="B20" s="18"/>
      <c r="C20" s="16"/>
      <c r="D20" s="17"/>
    </row>
    <row r="21" spans="1:4" s="15" customFormat="1" ht="15" customHeight="1">
      <c r="A21" s="20" t="s">
        <v>61</v>
      </c>
      <c r="B21" s="18"/>
      <c r="C21" s="16"/>
      <c r="D21" s="17"/>
    </row>
    <row r="22" spans="1:4" s="15" customFormat="1" ht="15" customHeight="1">
      <c r="A22" s="20" t="s">
        <v>62</v>
      </c>
      <c r="B22" s="18"/>
      <c r="C22" s="16"/>
      <c r="D22" s="17"/>
    </row>
    <row r="23" spans="1:5" ht="30" customHeight="1">
      <c r="A23" s="10" t="s">
        <v>65</v>
      </c>
      <c r="B23" s="26">
        <v>45452.181079999995</v>
      </c>
      <c r="C23" s="11"/>
      <c r="D23" s="12"/>
      <c r="E23" s="12"/>
    </row>
    <row r="24" spans="1:5" ht="15" customHeight="1">
      <c r="A24" s="20" t="s">
        <v>66</v>
      </c>
      <c r="B24" s="18">
        <f>B23/B25</f>
        <v>3.14285133357031</v>
      </c>
      <c r="C24" s="11"/>
      <c r="D24" s="12"/>
      <c r="E24" s="12"/>
    </row>
    <row r="25" spans="1:5" ht="15" customHeight="1">
      <c r="A25" s="20" t="s">
        <v>67</v>
      </c>
      <c r="B25" s="18">
        <v>14462.084348216966</v>
      </c>
      <c r="C25" s="11"/>
      <c r="D25" s="12"/>
      <c r="E25" s="12"/>
    </row>
    <row r="26" spans="1:4" ht="30" customHeight="1">
      <c r="A26" s="10" t="s">
        <v>68</v>
      </c>
      <c r="B26" s="26">
        <v>0.5517000000000001</v>
      </c>
      <c r="C26" s="11"/>
      <c r="D26" s="12"/>
    </row>
    <row r="27" spans="1:4" ht="15" customHeight="1">
      <c r="A27" s="10" t="s">
        <v>69</v>
      </c>
      <c r="B27" s="26" t="s">
        <v>43</v>
      </c>
      <c r="C27" s="11"/>
      <c r="D27" s="12"/>
    </row>
    <row r="28" spans="1:4" ht="23.25" customHeight="1">
      <c r="A28" s="10" t="s">
        <v>70</v>
      </c>
      <c r="B28" s="26">
        <v>60993.66504</v>
      </c>
      <c r="C28" s="11"/>
      <c r="D28" s="12"/>
    </row>
    <row r="29" spans="1:4" ht="18.75" customHeight="1">
      <c r="A29" s="10" t="s">
        <v>71</v>
      </c>
      <c r="B29" s="26">
        <v>4025.1312599999997</v>
      </c>
      <c r="C29" s="11"/>
      <c r="D29" s="12"/>
    </row>
    <row r="30" spans="1:4" ht="15" customHeight="1">
      <c r="A30" s="10" t="s">
        <v>72</v>
      </c>
      <c r="B30" s="26">
        <v>57120.26949</v>
      </c>
      <c r="C30" s="11"/>
      <c r="D30" s="12"/>
    </row>
    <row r="31" spans="1:4" ht="18" customHeight="1">
      <c r="A31" s="10" t="s">
        <v>73</v>
      </c>
      <c r="B31" s="26">
        <v>79859.63852</v>
      </c>
      <c r="C31" s="11"/>
      <c r="D31" s="12"/>
    </row>
    <row r="32" spans="1:4" ht="15" customHeight="1">
      <c r="A32" s="10" t="s">
        <v>74</v>
      </c>
      <c r="B32" s="26">
        <v>119890.77951000001</v>
      </c>
      <c r="C32" s="11"/>
      <c r="D32" s="12"/>
    </row>
    <row r="33" spans="1:4" ht="15" customHeight="1">
      <c r="A33" s="20" t="s">
        <v>75</v>
      </c>
      <c r="B33" s="26">
        <v>10425.56481</v>
      </c>
      <c r="C33" s="11"/>
      <c r="D33" s="12"/>
    </row>
    <row r="34" spans="1:4" ht="15" customHeight="1">
      <c r="A34" s="20" t="s">
        <v>76</v>
      </c>
      <c r="B34" s="26">
        <v>417.10193</v>
      </c>
      <c r="C34" s="11"/>
      <c r="D34" s="12"/>
    </row>
    <row r="35" spans="1:4" ht="15" customHeight="1">
      <c r="A35" s="10" t="s">
        <v>77</v>
      </c>
      <c r="B35" s="26">
        <v>28544.34123</v>
      </c>
      <c r="C35" s="11"/>
      <c r="D35" s="12"/>
    </row>
    <row r="36" spans="1:4" ht="15" customHeight="1">
      <c r="A36" s="20" t="s">
        <v>75</v>
      </c>
      <c r="B36" s="18" t="s">
        <v>43</v>
      </c>
      <c r="C36" s="11"/>
      <c r="D36" s="12"/>
    </row>
    <row r="37" spans="1:4" ht="15" customHeight="1">
      <c r="A37" s="20" t="s">
        <v>76</v>
      </c>
      <c r="B37" s="18" t="s">
        <v>43</v>
      </c>
      <c r="C37" s="11"/>
      <c r="D37" s="12"/>
    </row>
    <row r="38" spans="1:4" ht="30" customHeight="1">
      <c r="A38" s="10" t="s">
        <v>78</v>
      </c>
      <c r="B38" s="26">
        <v>42122.37523</v>
      </c>
      <c r="C38" s="11"/>
      <c r="D38" s="12"/>
    </row>
    <row r="39" spans="1:4" ht="45" customHeight="1">
      <c r="A39" s="20" t="s">
        <v>79</v>
      </c>
      <c r="B39" s="26" t="s">
        <v>87</v>
      </c>
      <c r="C39" s="11"/>
      <c r="D39" s="12"/>
    </row>
    <row r="40" spans="1:4" ht="30" customHeight="1">
      <c r="A40" s="49" t="s">
        <v>131</v>
      </c>
      <c r="B40" s="26">
        <v>24861.48619</v>
      </c>
      <c r="C40" s="11"/>
      <c r="D40" s="12"/>
    </row>
    <row r="41" spans="1:4" ht="15" customHeight="1">
      <c r="A41" s="10" t="s">
        <v>80</v>
      </c>
      <c r="B41" s="26">
        <v>-37308.509849999944</v>
      </c>
      <c r="C41" s="11"/>
      <c r="D41" s="12"/>
    </row>
    <row r="42" spans="1:4" ht="30" customHeight="1">
      <c r="A42" s="20" t="s">
        <v>81</v>
      </c>
      <c r="B42" s="73">
        <v>10339.1</v>
      </c>
      <c r="C42" s="11"/>
      <c r="D42" s="12"/>
    </row>
    <row r="43" spans="1:4" ht="15" customHeight="1">
      <c r="A43" s="10" t="s">
        <v>82</v>
      </c>
      <c r="B43" s="26">
        <f>B44</f>
        <v>42932.07938</v>
      </c>
      <c r="C43" s="11"/>
      <c r="D43" s="12"/>
    </row>
    <row r="44" spans="1:4" ht="15" customHeight="1">
      <c r="A44" s="20" t="s">
        <v>83</v>
      </c>
      <c r="B44" s="26">
        <v>42932.07938</v>
      </c>
      <c r="C44" s="11"/>
      <c r="D44" s="12"/>
    </row>
    <row r="45" spans="1:4" ht="15" customHeight="1">
      <c r="A45" s="20" t="s">
        <v>84</v>
      </c>
      <c r="B45" s="26" t="s">
        <v>43</v>
      </c>
      <c r="C45" s="11"/>
      <c r="D45" s="12"/>
    </row>
    <row r="46" spans="1:4" ht="29.25" customHeight="1">
      <c r="A46" s="10" t="s">
        <v>29</v>
      </c>
      <c r="B46" s="26">
        <f>B8-B10</f>
        <v>-36409.909219999914</v>
      </c>
      <c r="C46" s="11"/>
      <c r="D46" s="12"/>
    </row>
    <row r="47" spans="1:2" ht="45" customHeight="1">
      <c r="A47" s="25" t="s">
        <v>1</v>
      </c>
      <c r="B47" s="70" t="s">
        <v>54</v>
      </c>
    </row>
    <row r="48" spans="1:2" ht="30">
      <c r="A48" s="13" t="s">
        <v>30</v>
      </c>
      <c r="B48" s="50" t="s">
        <v>43</v>
      </c>
    </row>
    <row r="49" spans="1:2" ht="24" customHeight="1">
      <c r="A49" s="13" t="s">
        <v>31</v>
      </c>
      <c r="B49" s="50">
        <v>853.891205045</v>
      </c>
    </row>
    <row r="50" spans="1:2" ht="30">
      <c r="A50" s="13" t="s">
        <v>32</v>
      </c>
      <c r="B50" s="71" t="s">
        <v>43</v>
      </c>
    </row>
    <row r="51" spans="1:2" ht="30">
      <c r="A51" s="13" t="s">
        <v>33</v>
      </c>
      <c r="B51" s="72">
        <v>450.9684879</v>
      </c>
    </row>
    <row r="52" spans="1:2" ht="33.75" customHeight="1">
      <c r="A52" s="13" t="s">
        <v>34</v>
      </c>
      <c r="B52" s="26" t="s">
        <v>43</v>
      </c>
    </row>
    <row r="53" spans="1:2" ht="20.25" customHeight="1">
      <c r="A53" s="13" t="s">
        <v>35</v>
      </c>
      <c r="B53" s="26" t="s">
        <v>43</v>
      </c>
    </row>
    <row r="54" spans="1:2" ht="20.25" customHeight="1">
      <c r="A54" s="13" t="s">
        <v>36</v>
      </c>
      <c r="B54" s="71" t="s">
        <v>43</v>
      </c>
    </row>
    <row r="55" spans="1:2" ht="30">
      <c r="A55" s="13" t="s">
        <v>130</v>
      </c>
      <c r="B55" s="46">
        <v>419.94193</v>
      </c>
    </row>
    <row r="56" spans="1:2" ht="15">
      <c r="A56" s="13" t="s">
        <v>37</v>
      </c>
      <c r="B56" s="46">
        <f>B51</f>
        <v>450.9684879</v>
      </c>
    </row>
    <row r="57" spans="1:2" ht="15">
      <c r="A57" s="13" t="s">
        <v>38</v>
      </c>
      <c r="B57" s="47">
        <f>250-B58</f>
        <v>244</v>
      </c>
    </row>
    <row r="58" spans="1:2" ht="15">
      <c r="A58" s="13" t="s">
        <v>39</v>
      </c>
      <c r="B58" s="47">
        <v>6</v>
      </c>
    </row>
    <row r="59" spans="1:2" ht="30">
      <c r="A59" s="13" t="s">
        <v>40</v>
      </c>
      <c r="B59" s="71" t="s">
        <v>43</v>
      </c>
    </row>
    <row r="60" spans="1:2" ht="45">
      <c r="A60" s="13" t="s">
        <v>41</v>
      </c>
      <c r="B60" s="46" t="s">
        <v>43</v>
      </c>
    </row>
    <row r="61" spans="1:2" ht="45.75" thickBot="1">
      <c r="A61" s="14" t="s">
        <v>42</v>
      </c>
      <c r="B61" s="48" t="s">
        <v>43</v>
      </c>
    </row>
  </sheetData>
  <sheetProtection/>
  <mergeCells count="1">
    <mergeCell ref="A2:B2"/>
  </mergeCells>
  <hyperlinks>
    <hyperlink ref="B47" r:id="rId1" display="http://saransktt.narod.ru/akc.html"/>
  </hyperlinks>
  <printOptions/>
  <pageMargins left="0.7874015748031497" right="0.3937007874015748" top="0.7480314960629921" bottom="0.7480314960629921" header="0.31496062992125984" footer="0.31496062992125984"/>
  <pageSetup fitToHeight="1" fitToWidth="1" horizontalDpi="180" verticalDpi="180" orientation="portrait" paperSize="9" scale="5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2"/>
  <sheetViews>
    <sheetView view="pageBreakPreview" zoomScaleSheetLayoutView="100" zoomScalePageLayoutView="0" workbookViewId="0" topLeftCell="A1">
      <selection activeCell="A16" sqref="A16"/>
    </sheetView>
  </sheetViews>
  <sheetFormatPr defaultColWidth="9.140625" defaultRowHeight="15"/>
  <cols>
    <col min="1" max="2" width="60.7109375" style="1" customWidth="1"/>
  </cols>
  <sheetData>
    <row r="2" spans="1:2" ht="41.25" customHeight="1" thickBot="1">
      <c r="A2" s="76" t="s">
        <v>22</v>
      </c>
      <c r="B2" s="76"/>
    </row>
    <row r="3" spans="1:2" ht="30" customHeight="1">
      <c r="A3" s="29" t="s">
        <v>2</v>
      </c>
      <c r="B3" s="9" t="s">
        <v>49</v>
      </c>
    </row>
    <row r="4" spans="1:2" ht="30" customHeight="1">
      <c r="A4" s="28" t="s">
        <v>3</v>
      </c>
      <c r="B4" s="30">
        <v>1326185831</v>
      </c>
    </row>
    <row r="5" spans="1:2" ht="30" customHeight="1">
      <c r="A5" s="28" t="s">
        <v>4</v>
      </c>
      <c r="B5" s="30">
        <v>132601001</v>
      </c>
    </row>
    <row r="6" spans="1:2" ht="30" customHeight="1">
      <c r="A6" s="28" t="s">
        <v>5</v>
      </c>
      <c r="B6" s="30" t="s">
        <v>50</v>
      </c>
    </row>
    <row r="7" spans="1:2" ht="30" customHeight="1">
      <c r="A7" s="28" t="s">
        <v>28</v>
      </c>
      <c r="B7" s="30" t="s">
        <v>91</v>
      </c>
    </row>
    <row r="8" spans="1:2" ht="30" customHeight="1">
      <c r="A8" s="10" t="s">
        <v>23</v>
      </c>
      <c r="B8" s="42">
        <v>0</v>
      </c>
    </row>
    <row r="9" spans="1:2" ht="30" customHeight="1">
      <c r="A9" s="10" t="s">
        <v>24</v>
      </c>
      <c r="B9" s="42">
        <v>0</v>
      </c>
    </row>
    <row r="10" spans="1:2" ht="84.75" customHeight="1">
      <c r="A10" s="10" t="s">
        <v>25</v>
      </c>
      <c r="B10" s="43" t="s">
        <v>55</v>
      </c>
    </row>
    <row r="11" spans="1:2" ht="30" customHeight="1">
      <c r="A11" s="10" t="s">
        <v>26</v>
      </c>
      <c r="B11" s="44">
        <v>0.21</v>
      </c>
    </row>
    <row r="12" spans="1:2" ht="30" customHeight="1" thickBot="1">
      <c r="A12" s="21" t="s">
        <v>27</v>
      </c>
      <c r="B12" s="45" t="s">
        <v>53</v>
      </c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8"/>
  <sheetViews>
    <sheetView view="pageBreakPreview" zoomScaleNormal="75" zoomScaleSheetLayoutView="100" zoomScalePageLayoutView="0" workbookViewId="0" topLeftCell="A1">
      <selection activeCell="B65" sqref="B65"/>
    </sheetView>
  </sheetViews>
  <sheetFormatPr defaultColWidth="9.140625" defaultRowHeight="15"/>
  <cols>
    <col min="1" max="1" width="74.421875" style="0" customWidth="1"/>
    <col min="2" max="2" width="15.00390625" style="0" customWidth="1"/>
    <col min="3" max="3" width="15.28125" style="1" customWidth="1"/>
    <col min="4" max="4" width="15.140625" style="1" customWidth="1"/>
    <col min="5" max="5" width="15.00390625" style="1" customWidth="1"/>
    <col min="6" max="6" width="15.421875" style="1" customWidth="1"/>
    <col min="7" max="7" width="21.28125" style="1" customWidth="1"/>
    <col min="8" max="8" width="9.7109375" style="0" hidden="1" customWidth="1"/>
  </cols>
  <sheetData>
    <row r="1" spans="3:7" s="4" customFormat="1" ht="15">
      <c r="C1" s="5"/>
      <c r="D1" s="5"/>
      <c r="E1" s="5"/>
      <c r="F1" s="5"/>
      <c r="G1" s="5"/>
    </row>
    <row r="2" spans="1:7" s="4" customFormat="1" ht="41.25" customHeight="1" thickBot="1">
      <c r="A2" s="115" t="s">
        <v>21</v>
      </c>
      <c r="B2" s="115"/>
      <c r="C2" s="115"/>
      <c r="D2" s="115"/>
      <c r="E2" s="115"/>
      <c r="F2" s="115"/>
      <c r="G2" s="115"/>
    </row>
    <row r="3" spans="1:7" s="4" customFormat="1" ht="35.25" customHeight="1">
      <c r="A3" s="116" t="s">
        <v>2</v>
      </c>
      <c r="B3" s="117"/>
      <c r="C3" s="117"/>
      <c r="D3" s="117"/>
      <c r="E3" s="118" t="s">
        <v>49</v>
      </c>
      <c r="F3" s="119"/>
      <c r="G3" s="120"/>
    </row>
    <row r="4" spans="1:7" s="4" customFormat="1" ht="15" customHeight="1">
      <c r="A4" s="110" t="s">
        <v>3</v>
      </c>
      <c r="B4" s="111"/>
      <c r="C4" s="111"/>
      <c r="D4" s="111"/>
      <c r="E4" s="112">
        <v>1326185831</v>
      </c>
      <c r="F4" s="113"/>
      <c r="G4" s="114"/>
    </row>
    <row r="5" spans="1:7" s="4" customFormat="1" ht="15" customHeight="1">
      <c r="A5" s="110" t="s">
        <v>4</v>
      </c>
      <c r="B5" s="111"/>
      <c r="C5" s="111"/>
      <c r="D5" s="111"/>
      <c r="E5" s="112">
        <v>132601001</v>
      </c>
      <c r="F5" s="113"/>
      <c r="G5" s="114"/>
    </row>
    <row r="6" spans="1:7" s="4" customFormat="1" ht="15" customHeight="1">
      <c r="A6" s="110" t="s">
        <v>5</v>
      </c>
      <c r="B6" s="111"/>
      <c r="C6" s="111"/>
      <c r="D6" s="111"/>
      <c r="E6" s="112" t="s">
        <v>50</v>
      </c>
      <c r="F6" s="113"/>
      <c r="G6" s="114"/>
    </row>
    <row r="7" spans="1:7" s="4" customFormat="1" ht="15" customHeight="1">
      <c r="A7" s="110" t="s">
        <v>28</v>
      </c>
      <c r="B7" s="111"/>
      <c r="C7" s="111"/>
      <c r="D7" s="111"/>
      <c r="E7" s="112" t="s">
        <v>91</v>
      </c>
      <c r="F7" s="113"/>
      <c r="G7" s="114"/>
    </row>
    <row r="8" spans="1:7" s="4" customFormat="1" ht="15" customHeight="1">
      <c r="A8" s="104" t="s">
        <v>7</v>
      </c>
      <c r="B8" s="105"/>
      <c r="C8" s="105"/>
      <c r="D8" s="105"/>
      <c r="E8" s="106" t="s">
        <v>51</v>
      </c>
      <c r="F8" s="107"/>
      <c r="G8" s="108"/>
    </row>
    <row r="9" spans="1:7" s="4" customFormat="1" ht="15" customHeight="1">
      <c r="A9" s="104" t="s">
        <v>8</v>
      </c>
      <c r="B9" s="105"/>
      <c r="C9" s="105"/>
      <c r="D9" s="105"/>
      <c r="E9" s="106" t="s">
        <v>85</v>
      </c>
      <c r="F9" s="107"/>
      <c r="G9" s="108"/>
    </row>
    <row r="10" spans="1:7" s="4" customFormat="1" ht="15" customHeight="1">
      <c r="A10" s="104" t="s">
        <v>9</v>
      </c>
      <c r="B10" s="105"/>
      <c r="C10" s="105"/>
      <c r="D10" s="105"/>
      <c r="E10" s="109" t="s">
        <v>56</v>
      </c>
      <c r="F10" s="107"/>
      <c r="G10" s="108"/>
    </row>
    <row r="11" spans="1:7" s="4" customFormat="1" ht="30" customHeight="1">
      <c r="A11" s="104" t="s">
        <v>10</v>
      </c>
      <c r="B11" s="105"/>
      <c r="C11" s="105"/>
      <c r="D11" s="105"/>
      <c r="E11" s="106" t="s">
        <v>86</v>
      </c>
      <c r="F11" s="107"/>
      <c r="G11" s="108"/>
    </row>
    <row r="12" spans="1:7" s="4" customFormat="1" ht="30" customHeight="1">
      <c r="A12" s="104" t="s">
        <v>11</v>
      </c>
      <c r="B12" s="105"/>
      <c r="C12" s="105"/>
      <c r="D12" s="105"/>
      <c r="E12" s="106" t="s">
        <v>43</v>
      </c>
      <c r="F12" s="107"/>
      <c r="G12" s="108"/>
    </row>
    <row r="13" spans="1:7" s="4" customFormat="1" ht="30" customHeight="1">
      <c r="A13" s="104" t="s">
        <v>12</v>
      </c>
      <c r="B13" s="105"/>
      <c r="C13" s="105"/>
      <c r="D13" s="105"/>
      <c r="E13" s="106" t="s">
        <v>95</v>
      </c>
      <c r="F13" s="107"/>
      <c r="G13" s="108"/>
    </row>
    <row r="14" spans="1:7" s="2" customFormat="1" ht="34.5" customHeight="1">
      <c r="A14" s="99" t="s">
        <v>13</v>
      </c>
      <c r="B14" s="100"/>
      <c r="C14" s="100"/>
      <c r="D14" s="100"/>
      <c r="E14" s="100"/>
      <c r="F14" s="100"/>
      <c r="G14" s="101"/>
    </row>
    <row r="15" spans="1:8" s="4" customFormat="1" ht="30" customHeight="1">
      <c r="A15" s="102" t="s">
        <v>14</v>
      </c>
      <c r="B15" s="103"/>
      <c r="C15" s="100" t="s">
        <v>92</v>
      </c>
      <c r="D15" s="100"/>
      <c r="E15" s="100"/>
      <c r="F15" s="100"/>
      <c r="G15" s="53" t="s">
        <v>15</v>
      </c>
      <c r="H15" s="55"/>
    </row>
    <row r="16" spans="1:8" s="6" customFormat="1" ht="30" customHeight="1">
      <c r="A16" s="97" t="s">
        <v>96</v>
      </c>
      <c r="B16" s="98"/>
      <c r="C16" s="94">
        <v>185</v>
      </c>
      <c r="D16" s="79"/>
      <c r="E16" s="79"/>
      <c r="F16" s="80"/>
      <c r="G16" s="64" t="s">
        <v>116</v>
      </c>
      <c r="H16" s="6">
        <f>C16+C18+C26+C30+C31+C32+C33+C34+C35+C36+C37+C38</f>
        <v>14645.520999999999</v>
      </c>
    </row>
    <row r="17" spans="1:8" s="6" customFormat="1" ht="30" customHeight="1">
      <c r="A17" s="92" t="s">
        <v>97</v>
      </c>
      <c r="B17" s="93"/>
      <c r="C17" s="94">
        <v>2284.42</v>
      </c>
      <c r="D17" s="79"/>
      <c r="E17" s="79"/>
      <c r="F17" s="80"/>
      <c r="G17" s="68" t="s">
        <v>129</v>
      </c>
      <c r="H17" s="6">
        <f>C17++C23+C24+C25</f>
        <v>8023.990000000001</v>
      </c>
    </row>
    <row r="18" spans="1:7" s="6" customFormat="1" ht="30" customHeight="1">
      <c r="A18" s="92" t="s">
        <v>98</v>
      </c>
      <c r="B18" s="93"/>
      <c r="C18" s="94">
        <v>4540.19</v>
      </c>
      <c r="D18" s="79"/>
      <c r="E18" s="79"/>
      <c r="F18" s="80"/>
      <c r="G18" s="64" t="s">
        <v>116</v>
      </c>
    </row>
    <row r="19" spans="1:8" s="6" customFormat="1" ht="45" customHeight="1">
      <c r="A19" s="92" t="s">
        <v>99</v>
      </c>
      <c r="B19" s="93"/>
      <c r="C19" s="94">
        <v>1124.08</v>
      </c>
      <c r="D19" s="79"/>
      <c r="E19" s="79"/>
      <c r="F19" s="80"/>
      <c r="G19" s="64" t="s">
        <v>117</v>
      </c>
      <c r="H19" s="6">
        <f>C19+C20+C21+C22+C27</f>
        <v>10007.17</v>
      </c>
    </row>
    <row r="20" spans="1:7" s="6" customFormat="1" ht="45" customHeight="1">
      <c r="A20" s="92" t="s">
        <v>100</v>
      </c>
      <c r="B20" s="93"/>
      <c r="C20" s="94">
        <v>7015.58</v>
      </c>
      <c r="D20" s="79"/>
      <c r="E20" s="79"/>
      <c r="F20" s="80"/>
      <c r="G20" s="64" t="s">
        <v>117</v>
      </c>
    </row>
    <row r="21" spans="1:7" s="6" customFormat="1" ht="30" customHeight="1">
      <c r="A21" s="92" t="s">
        <v>101</v>
      </c>
      <c r="B21" s="93"/>
      <c r="C21" s="94">
        <v>567.33</v>
      </c>
      <c r="D21" s="79"/>
      <c r="E21" s="79"/>
      <c r="F21" s="80"/>
      <c r="G21" s="64" t="s">
        <v>117</v>
      </c>
    </row>
    <row r="22" spans="1:7" s="6" customFormat="1" ht="30" customHeight="1">
      <c r="A22" s="92" t="s">
        <v>102</v>
      </c>
      <c r="B22" s="93"/>
      <c r="C22" s="94">
        <v>1088.18</v>
      </c>
      <c r="D22" s="79"/>
      <c r="E22" s="79"/>
      <c r="F22" s="80"/>
      <c r="G22" s="64" t="s">
        <v>117</v>
      </c>
    </row>
    <row r="23" spans="1:7" s="6" customFormat="1" ht="30" customHeight="1">
      <c r="A23" s="92" t="s">
        <v>103</v>
      </c>
      <c r="B23" s="93"/>
      <c r="C23" s="94">
        <v>1984.91</v>
      </c>
      <c r="D23" s="79"/>
      <c r="E23" s="79"/>
      <c r="F23" s="80"/>
      <c r="G23" s="68" t="s">
        <v>129</v>
      </c>
    </row>
    <row r="24" spans="1:7" s="6" customFormat="1" ht="30" customHeight="1">
      <c r="A24" s="92" t="s">
        <v>104</v>
      </c>
      <c r="B24" s="93"/>
      <c r="C24" s="94">
        <v>1738.77</v>
      </c>
      <c r="D24" s="79"/>
      <c r="E24" s="79"/>
      <c r="F24" s="80"/>
      <c r="G24" s="68" t="s">
        <v>129</v>
      </c>
    </row>
    <row r="25" spans="1:7" s="6" customFormat="1" ht="30" customHeight="1">
      <c r="A25" s="92" t="s">
        <v>105</v>
      </c>
      <c r="B25" s="93"/>
      <c r="C25" s="94">
        <v>2015.89</v>
      </c>
      <c r="D25" s="79"/>
      <c r="E25" s="79"/>
      <c r="F25" s="80"/>
      <c r="G25" s="68" t="s">
        <v>129</v>
      </c>
    </row>
    <row r="26" spans="1:7" s="6" customFormat="1" ht="30" customHeight="1">
      <c r="A26" s="92" t="s">
        <v>106</v>
      </c>
      <c r="B26" s="93"/>
      <c r="C26" s="94">
        <v>2099.79</v>
      </c>
      <c r="D26" s="79"/>
      <c r="E26" s="79"/>
      <c r="F26" s="80"/>
      <c r="G26" s="64" t="s">
        <v>116</v>
      </c>
    </row>
    <row r="27" spans="1:7" s="6" customFormat="1" ht="45" customHeight="1">
      <c r="A27" s="92" t="s">
        <v>107</v>
      </c>
      <c r="B27" s="93"/>
      <c r="C27" s="94">
        <v>212</v>
      </c>
      <c r="D27" s="79"/>
      <c r="E27" s="79"/>
      <c r="F27" s="80"/>
      <c r="G27" s="64" t="s">
        <v>117</v>
      </c>
    </row>
    <row r="28" spans="1:8" s="6" customFormat="1" ht="30" customHeight="1">
      <c r="A28" s="92" t="s">
        <v>108</v>
      </c>
      <c r="B28" s="93"/>
      <c r="C28" s="94">
        <v>9516.64</v>
      </c>
      <c r="D28" s="79"/>
      <c r="E28" s="79"/>
      <c r="F28" s="80"/>
      <c r="G28" s="64" t="s">
        <v>118</v>
      </c>
      <c r="H28" s="6">
        <f>C28+C29</f>
        <v>10339.119999999999</v>
      </c>
    </row>
    <row r="29" spans="1:7" s="6" customFormat="1" ht="30" customHeight="1">
      <c r="A29" s="92" t="s">
        <v>109</v>
      </c>
      <c r="B29" s="93"/>
      <c r="C29" s="94">
        <v>822.48</v>
      </c>
      <c r="D29" s="79"/>
      <c r="E29" s="79"/>
      <c r="F29" s="80"/>
      <c r="G29" s="64" t="s">
        <v>118</v>
      </c>
    </row>
    <row r="30" spans="1:7" s="6" customFormat="1" ht="30" customHeight="1">
      <c r="A30" s="95" t="s">
        <v>110</v>
      </c>
      <c r="B30" s="96"/>
      <c r="C30" s="94">
        <v>3017.73</v>
      </c>
      <c r="D30" s="79"/>
      <c r="E30" s="79"/>
      <c r="F30" s="80"/>
      <c r="G30" s="64" t="s">
        <v>116</v>
      </c>
    </row>
    <row r="31" spans="1:7" s="6" customFormat="1" ht="30" customHeight="1">
      <c r="A31" s="92" t="s">
        <v>111</v>
      </c>
      <c r="B31" s="93"/>
      <c r="C31" s="94">
        <v>44.97</v>
      </c>
      <c r="D31" s="79"/>
      <c r="E31" s="79"/>
      <c r="F31" s="80"/>
      <c r="G31" s="64" t="s">
        <v>116</v>
      </c>
    </row>
    <row r="32" spans="1:7" s="6" customFormat="1" ht="30" customHeight="1">
      <c r="A32" s="92" t="s">
        <v>112</v>
      </c>
      <c r="B32" s="93"/>
      <c r="C32" s="94">
        <v>44.94</v>
      </c>
      <c r="D32" s="79"/>
      <c r="E32" s="79"/>
      <c r="F32" s="80"/>
      <c r="G32" s="64" t="s">
        <v>116</v>
      </c>
    </row>
    <row r="33" spans="1:7" s="6" customFormat="1" ht="30" customHeight="1">
      <c r="A33" s="92" t="s">
        <v>113</v>
      </c>
      <c r="B33" s="93"/>
      <c r="C33" s="94">
        <v>23.5</v>
      </c>
      <c r="D33" s="79"/>
      <c r="E33" s="79"/>
      <c r="F33" s="80"/>
      <c r="G33" s="64" t="s">
        <v>116</v>
      </c>
    </row>
    <row r="34" spans="1:7" s="6" customFormat="1" ht="30" customHeight="1">
      <c r="A34" s="92" t="s">
        <v>127</v>
      </c>
      <c r="B34" s="93"/>
      <c r="C34" s="94">
        <v>79.675</v>
      </c>
      <c r="D34" s="79"/>
      <c r="E34" s="79"/>
      <c r="F34" s="80"/>
      <c r="G34" s="64" t="s">
        <v>116</v>
      </c>
    </row>
    <row r="35" spans="1:7" s="6" customFormat="1" ht="30" customHeight="1">
      <c r="A35" s="92" t="s">
        <v>128</v>
      </c>
      <c r="B35" s="93"/>
      <c r="C35" s="94">
        <v>900</v>
      </c>
      <c r="D35" s="79"/>
      <c r="E35" s="79"/>
      <c r="F35" s="80"/>
      <c r="G35" s="64" t="s">
        <v>116</v>
      </c>
    </row>
    <row r="36" spans="1:7" s="6" customFormat="1" ht="30" customHeight="1">
      <c r="A36" s="92" t="s">
        <v>133</v>
      </c>
      <c r="B36" s="93"/>
      <c r="C36" s="94">
        <v>1024.726</v>
      </c>
      <c r="D36" s="79"/>
      <c r="E36" s="79"/>
      <c r="F36" s="80"/>
      <c r="G36" s="64" t="s">
        <v>116</v>
      </c>
    </row>
    <row r="37" spans="1:7" s="6" customFormat="1" ht="45" customHeight="1">
      <c r="A37" s="77" t="s">
        <v>114</v>
      </c>
      <c r="B37" s="78"/>
      <c r="C37" s="79">
        <v>1767</v>
      </c>
      <c r="D37" s="79"/>
      <c r="E37" s="79"/>
      <c r="F37" s="80"/>
      <c r="G37" s="64" t="s">
        <v>132</v>
      </c>
    </row>
    <row r="38" spans="1:7" s="6" customFormat="1" ht="45" customHeight="1">
      <c r="A38" s="77" t="s">
        <v>115</v>
      </c>
      <c r="B38" s="78"/>
      <c r="C38" s="79">
        <v>918</v>
      </c>
      <c r="D38" s="79"/>
      <c r="E38" s="79"/>
      <c r="F38" s="80"/>
      <c r="G38" s="64" t="s">
        <v>132</v>
      </c>
    </row>
    <row r="39" spans="1:7" s="6" customFormat="1" ht="30" customHeight="1" thickBot="1">
      <c r="A39" s="84" t="s">
        <v>48</v>
      </c>
      <c r="B39" s="85"/>
      <c r="C39" s="86">
        <f>SUM(C16:C38)</f>
        <v>43015.801000000014</v>
      </c>
      <c r="D39" s="86"/>
      <c r="E39" s="86"/>
      <c r="F39" s="86"/>
      <c r="G39" s="75"/>
    </row>
    <row r="40" spans="1:7" s="3" customFormat="1" ht="34.5" customHeight="1" thickBot="1">
      <c r="A40" s="87" t="s">
        <v>93</v>
      </c>
      <c r="B40" s="88"/>
      <c r="C40" s="88"/>
      <c r="D40" s="88"/>
      <c r="E40" s="88"/>
      <c r="F40" s="88"/>
      <c r="G40" s="89"/>
    </row>
    <row r="41" spans="1:7" s="6" customFormat="1" ht="30" customHeight="1">
      <c r="A41" s="81" t="s">
        <v>14</v>
      </c>
      <c r="B41" s="83" t="s">
        <v>94</v>
      </c>
      <c r="C41" s="83"/>
      <c r="D41" s="83"/>
      <c r="E41" s="83"/>
      <c r="F41" s="83"/>
      <c r="G41" s="90" t="s">
        <v>20</v>
      </c>
    </row>
    <row r="42" spans="1:7" s="6" customFormat="1" ht="30" customHeight="1">
      <c r="A42" s="82"/>
      <c r="B42" s="54" t="s">
        <v>52</v>
      </c>
      <c r="C42" s="32" t="s">
        <v>44</v>
      </c>
      <c r="D42" s="32" t="s">
        <v>45</v>
      </c>
      <c r="E42" s="32" t="s">
        <v>46</v>
      </c>
      <c r="F42" s="32" t="s">
        <v>47</v>
      </c>
      <c r="G42" s="91"/>
    </row>
    <row r="43" spans="1:7" s="6" customFormat="1" ht="30" customHeight="1">
      <c r="A43" s="74" t="s">
        <v>119</v>
      </c>
      <c r="B43" s="31">
        <f>C43+D43+E43+F43</f>
        <v>18638.152</v>
      </c>
      <c r="C43" s="38">
        <f>3094.88+65</f>
        <v>3159.88</v>
      </c>
      <c r="D43" s="38">
        <v>9687.112</v>
      </c>
      <c r="E43" s="38">
        <v>4987.38</v>
      </c>
      <c r="F43" s="38">
        <v>803.78</v>
      </c>
      <c r="G43" s="41" t="s">
        <v>116</v>
      </c>
    </row>
    <row r="44" spans="1:8" s="6" customFormat="1" ht="45" customHeight="1">
      <c r="A44" s="57" t="s">
        <v>100</v>
      </c>
      <c r="B44" s="31">
        <f aca="true" t="shared" si="0" ref="B44:B61">C44+D44+E44+F44</f>
        <v>8599.999</v>
      </c>
      <c r="C44" s="38"/>
      <c r="D44" s="38">
        <v>127.918</v>
      </c>
      <c r="E44" s="39">
        <f>2611.021+480.51</f>
        <v>3091.531</v>
      </c>
      <c r="F44" s="63">
        <v>5380.55</v>
      </c>
      <c r="G44" s="64" t="s">
        <v>117</v>
      </c>
      <c r="H44" s="6">
        <f>B44+B45+B46+B47</f>
        <v>13675.7612</v>
      </c>
    </row>
    <row r="45" spans="1:8" s="6" customFormat="1" ht="45" customHeight="1">
      <c r="A45" s="37" t="s">
        <v>120</v>
      </c>
      <c r="B45" s="31">
        <f t="shared" si="0"/>
        <v>180</v>
      </c>
      <c r="C45" s="40"/>
      <c r="D45" s="40"/>
      <c r="E45" s="40"/>
      <c r="F45" s="65">
        <v>180</v>
      </c>
      <c r="G45" s="64" t="s">
        <v>117</v>
      </c>
      <c r="H45" s="6">
        <f>B48+B49+B50+B53+B54+B55+B56+B57</f>
        <v>9960.1552</v>
      </c>
    </row>
    <row r="46" spans="1:8" s="6" customFormat="1" ht="30" customHeight="1">
      <c r="A46" s="58" t="s">
        <v>121</v>
      </c>
      <c r="B46" s="31">
        <f t="shared" si="0"/>
        <v>1539.83</v>
      </c>
      <c r="C46" s="38"/>
      <c r="D46" s="38"/>
      <c r="E46" s="39">
        <v>24.576</v>
      </c>
      <c r="F46" s="63">
        <v>1515.254</v>
      </c>
      <c r="G46" s="64" t="s">
        <v>117</v>
      </c>
      <c r="H46" s="6">
        <f>B51+B52</f>
        <v>10772.0334</v>
      </c>
    </row>
    <row r="47" spans="1:8" s="6" customFormat="1" ht="45" customHeight="1">
      <c r="A47" s="58" t="s">
        <v>122</v>
      </c>
      <c r="B47" s="31">
        <f t="shared" si="0"/>
        <v>3355.9322</v>
      </c>
      <c r="C47" s="38"/>
      <c r="D47" s="38">
        <v>1975.42</v>
      </c>
      <c r="E47" s="39">
        <v>1380.5122</v>
      </c>
      <c r="F47" s="63"/>
      <c r="G47" s="64" t="s">
        <v>117</v>
      </c>
      <c r="H47" s="6">
        <f>B58+B59+B60+B61</f>
        <v>6093.217</v>
      </c>
    </row>
    <row r="48" spans="1:8" s="6" customFormat="1" ht="30" customHeight="1">
      <c r="A48" s="59" t="s">
        <v>98</v>
      </c>
      <c r="B48" s="31">
        <f t="shared" si="0"/>
        <v>4422.03</v>
      </c>
      <c r="C48" s="38"/>
      <c r="D48" s="38">
        <v>1131.02</v>
      </c>
      <c r="E48" s="38">
        <v>2173.98</v>
      </c>
      <c r="F48" s="63">
        <v>1117.03</v>
      </c>
      <c r="G48" s="64" t="s">
        <v>116</v>
      </c>
      <c r="H48" s="19"/>
    </row>
    <row r="49" spans="1:7" s="6" customFormat="1" ht="30" customHeight="1">
      <c r="A49" s="60" t="s">
        <v>123</v>
      </c>
      <c r="B49" s="31">
        <f t="shared" si="0"/>
        <v>184.745</v>
      </c>
      <c r="C49" s="38"/>
      <c r="D49" s="38"/>
      <c r="E49" s="38"/>
      <c r="F49" s="63">
        <v>184.745</v>
      </c>
      <c r="G49" s="64" t="s">
        <v>116</v>
      </c>
    </row>
    <row r="50" spans="1:7" s="6" customFormat="1" ht="30" customHeight="1">
      <c r="A50" s="61" t="s">
        <v>110</v>
      </c>
      <c r="B50" s="31">
        <f t="shared" si="0"/>
        <v>3017.7966</v>
      </c>
      <c r="C50" s="38"/>
      <c r="D50" s="38"/>
      <c r="E50" s="38"/>
      <c r="F50" s="63">
        <v>3017.7966</v>
      </c>
      <c r="G50" s="64" t="s">
        <v>116</v>
      </c>
    </row>
    <row r="51" spans="1:7" s="6" customFormat="1" ht="30" customHeight="1">
      <c r="A51" s="61" t="s">
        <v>108</v>
      </c>
      <c r="B51" s="31">
        <f t="shared" si="0"/>
        <v>8438.1354</v>
      </c>
      <c r="C51" s="38"/>
      <c r="D51" s="38"/>
      <c r="E51" s="38"/>
      <c r="F51" s="63">
        <v>8438.1354</v>
      </c>
      <c r="G51" s="66" t="s">
        <v>118</v>
      </c>
    </row>
    <row r="52" spans="1:7" s="6" customFormat="1" ht="30" customHeight="1">
      <c r="A52" s="62" t="s">
        <v>124</v>
      </c>
      <c r="B52" s="31">
        <f t="shared" si="0"/>
        <v>2333.898</v>
      </c>
      <c r="C52" s="38"/>
      <c r="D52" s="38"/>
      <c r="E52" s="38"/>
      <c r="F52" s="63">
        <v>2333.898</v>
      </c>
      <c r="G52" s="67" t="s">
        <v>118</v>
      </c>
    </row>
    <row r="53" spans="1:7" s="6" customFormat="1" ht="30" customHeight="1">
      <c r="A53" s="59" t="s">
        <v>125</v>
      </c>
      <c r="B53" s="31">
        <f t="shared" si="0"/>
        <v>160.169</v>
      </c>
      <c r="C53" s="38">
        <v>160.169</v>
      </c>
      <c r="D53" s="38"/>
      <c r="E53" s="38"/>
      <c r="F53" s="63"/>
      <c r="G53" s="64" t="s">
        <v>116</v>
      </c>
    </row>
    <row r="54" spans="1:7" s="6" customFormat="1" ht="30" customHeight="1">
      <c r="A54" s="59" t="s">
        <v>126</v>
      </c>
      <c r="B54" s="31">
        <f t="shared" si="0"/>
        <v>79.66</v>
      </c>
      <c r="C54" s="38"/>
      <c r="D54" s="38">
        <v>79.66</v>
      </c>
      <c r="E54" s="38"/>
      <c r="F54" s="63"/>
      <c r="G54" s="64" t="s">
        <v>116</v>
      </c>
    </row>
    <row r="55" spans="1:7" s="6" customFormat="1" ht="30" customHeight="1">
      <c r="A55" s="59" t="s">
        <v>127</v>
      </c>
      <c r="B55" s="31">
        <f t="shared" si="0"/>
        <v>67.7966</v>
      </c>
      <c r="C55" s="38"/>
      <c r="D55" s="38"/>
      <c r="E55" s="38">
        <v>67.7966</v>
      </c>
      <c r="F55" s="63"/>
      <c r="G55" s="64" t="s">
        <v>116</v>
      </c>
    </row>
    <row r="56" spans="1:7" s="6" customFormat="1" ht="30" customHeight="1">
      <c r="A56" s="59" t="s">
        <v>128</v>
      </c>
      <c r="B56" s="31">
        <f t="shared" si="0"/>
        <v>1321.183</v>
      </c>
      <c r="C56" s="38"/>
      <c r="D56" s="38"/>
      <c r="E56" s="38"/>
      <c r="F56" s="63">
        <v>1321.183</v>
      </c>
      <c r="G56" s="64" t="s">
        <v>116</v>
      </c>
    </row>
    <row r="57" spans="1:7" s="6" customFormat="1" ht="30" customHeight="1">
      <c r="A57" s="58" t="s">
        <v>106</v>
      </c>
      <c r="B57" s="31">
        <f t="shared" si="0"/>
        <v>706.775</v>
      </c>
      <c r="C57" s="38"/>
      <c r="D57" s="38"/>
      <c r="E57" s="39">
        <v>480.025</v>
      </c>
      <c r="F57" s="63">
        <v>226.75</v>
      </c>
      <c r="G57" s="64" t="s">
        <v>116</v>
      </c>
    </row>
    <row r="58" spans="1:7" s="6" customFormat="1" ht="30" customHeight="1">
      <c r="A58" s="62" t="s">
        <v>103</v>
      </c>
      <c r="B58" s="31">
        <f t="shared" si="0"/>
        <v>1348.3</v>
      </c>
      <c r="C58" s="38"/>
      <c r="D58" s="38"/>
      <c r="E58" s="38"/>
      <c r="F58" s="63">
        <v>1348.3</v>
      </c>
      <c r="G58" s="68" t="s">
        <v>129</v>
      </c>
    </row>
    <row r="59" spans="1:7" s="6" customFormat="1" ht="30" customHeight="1">
      <c r="A59" s="61" t="s">
        <v>104</v>
      </c>
      <c r="B59" s="31">
        <f t="shared" si="0"/>
        <v>1190.677</v>
      </c>
      <c r="C59" s="38"/>
      <c r="D59" s="38"/>
      <c r="E59" s="38"/>
      <c r="F59" s="63">
        <v>1190.677</v>
      </c>
      <c r="G59" s="68" t="s">
        <v>129</v>
      </c>
    </row>
    <row r="60" spans="1:7" s="6" customFormat="1" ht="30" customHeight="1">
      <c r="A60" s="62" t="s">
        <v>105</v>
      </c>
      <c r="B60" s="31">
        <f t="shared" si="0"/>
        <v>1409.322</v>
      </c>
      <c r="C60" s="38"/>
      <c r="D60" s="38"/>
      <c r="E60" s="38"/>
      <c r="F60" s="63">
        <v>1409.322</v>
      </c>
      <c r="G60" s="68" t="s">
        <v>129</v>
      </c>
    </row>
    <row r="61" spans="1:7" s="6" customFormat="1" ht="30" customHeight="1">
      <c r="A61" s="37" t="s">
        <v>97</v>
      </c>
      <c r="B61" s="31">
        <f t="shared" si="0"/>
        <v>2144.9179999999997</v>
      </c>
      <c r="C61" s="40"/>
      <c r="D61" s="40">
        <v>232.203</v>
      </c>
      <c r="E61" s="40">
        <v>243</v>
      </c>
      <c r="F61" s="65">
        <v>1669.715</v>
      </c>
      <c r="G61" s="69" t="s">
        <v>129</v>
      </c>
    </row>
    <row r="62" spans="1:7" s="6" customFormat="1" ht="30" customHeight="1" thickBot="1">
      <c r="A62" s="22" t="s">
        <v>48</v>
      </c>
      <c r="B62" s="23">
        <f>SUM(B43:B61)</f>
        <v>59139.318800000015</v>
      </c>
      <c r="C62" s="23">
        <f>SUM(C43:C61)</f>
        <v>3320.049</v>
      </c>
      <c r="D62" s="23">
        <f>SUM(D43:D61)</f>
        <v>13233.332999999999</v>
      </c>
      <c r="E62" s="23">
        <f>SUM(E43:E61)</f>
        <v>12448.800799999999</v>
      </c>
      <c r="F62" s="23">
        <f>SUM(F43:F61)</f>
        <v>30137.136</v>
      </c>
      <c r="G62" s="24"/>
    </row>
    <row r="63" spans="2:7" s="4" customFormat="1" ht="15">
      <c r="B63" s="56"/>
      <c r="C63" s="5"/>
      <c r="D63" s="5"/>
      <c r="E63" s="5"/>
      <c r="F63" s="5"/>
      <c r="G63" s="5"/>
    </row>
    <row r="64" spans="2:7" s="4" customFormat="1" ht="15">
      <c r="B64" s="7"/>
      <c r="C64" s="1"/>
      <c r="D64" s="5"/>
      <c r="E64" s="5"/>
      <c r="F64" s="5"/>
      <c r="G64" s="5"/>
    </row>
    <row r="65" spans="2:7" s="4" customFormat="1" ht="15">
      <c r="B65" s="8"/>
      <c r="C65" s="5"/>
      <c r="D65" s="5"/>
      <c r="E65" s="5"/>
      <c r="F65" s="5"/>
      <c r="G65" s="5"/>
    </row>
    <row r="66" spans="2:7" s="4" customFormat="1" ht="15">
      <c r="B66" s="8"/>
      <c r="C66" s="5"/>
      <c r="D66" s="5"/>
      <c r="E66" s="5"/>
      <c r="F66" s="5"/>
      <c r="G66" s="5"/>
    </row>
    <row r="67" spans="3:7" s="4" customFormat="1" ht="15">
      <c r="C67" s="5"/>
      <c r="D67" s="5"/>
      <c r="E67" s="5"/>
      <c r="F67" s="5"/>
      <c r="G67" s="5"/>
    </row>
    <row r="68" spans="3:7" s="4" customFormat="1" ht="15">
      <c r="C68" s="5"/>
      <c r="D68" s="5"/>
      <c r="E68" s="5"/>
      <c r="F68" s="5"/>
      <c r="G68" s="5"/>
    </row>
    <row r="69" spans="3:7" s="4" customFormat="1" ht="15">
      <c r="C69" s="5"/>
      <c r="D69" s="5"/>
      <c r="E69" s="5"/>
      <c r="F69" s="5"/>
      <c r="G69" s="5"/>
    </row>
    <row r="70" spans="3:7" s="4" customFormat="1" ht="15">
      <c r="C70" s="5"/>
      <c r="D70" s="5"/>
      <c r="E70" s="5"/>
      <c r="F70" s="5"/>
      <c r="G70" s="5"/>
    </row>
    <row r="71" spans="3:7" s="4" customFormat="1" ht="15">
      <c r="C71" s="5"/>
      <c r="D71" s="5"/>
      <c r="E71" s="5"/>
      <c r="F71" s="5"/>
      <c r="G71" s="5"/>
    </row>
    <row r="72" spans="3:7" s="4" customFormat="1" ht="15">
      <c r="C72" s="5"/>
      <c r="D72" s="5"/>
      <c r="E72" s="5"/>
      <c r="F72" s="5"/>
      <c r="G72" s="5"/>
    </row>
    <row r="73" spans="3:7" s="4" customFormat="1" ht="15">
      <c r="C73" s="5"/>
      <c r="D73" s="5"/>
      <c r="E73" s="5"/>
      <c r="F73" s="5"/>
      <c r="G73" s="5"/>
    </row>
    <row r="74" spans="3:7" s="4" customFormat="1" ht="15">
      <c r="C74" s="5"/>
      <c r="D74" s="5"/>
      <c r="E74" s="5"/>
      <c r="F74" s="5"/>
      <c r="G74" s="5"/>
    </row>
    <row r="75" spans="3:7" s="4" customFormat="1" ht="15">
      <c r="C75" s="5"/>
      <c r="D75" s="5"/>
      <c r="E75" s="5"/>
      <c r="F75" s="5"/>
      <c r="G75" s="5"/>
    </row>
    <row r="76" spans="3:7" s="4" customFormat="1" ht="15">
      <c r="C76" s="5"/>
      <c r="D76" s="5"/>
      <c r="E76" s="5"/>
      <c r="F76" s="5"/>
      <c r="G76" s="5"/>
    </row>
    <row r="77" spans="3:7" s="4" customFormat="1" ht="15">
      <c r="C77" s="5"/>
      <c r="D77" s="5"/>
      <c r="E77" s="5"/>
      <c r="F77" s="5"/>
      <c r="G77" s="5"/>
    </row>
    <row r="78" spans="3:7" s="4" customFormat="1" ht="15">
      <c r="C78" s="5"/>
      <c r="D78" s="5"/>
      <c r="E78" s="5"/>
      <c r="F78" s="5"/>
      <c r="G78" s="5"/>
    </row>
  </sheetData>
  <sheetProtection/>
  <mergeCells count="78">
    <mergeCell ref="A2:G2"/>
    <mergeCell ref="A3:D3"/>
    <mergeCell ref="E3:G3"/>
    <mergeCell ref="A4:D4"/>
    <mergeCell ref="E4:G4"/>
    <mergeCell ref="A5:D5"/>
    <mergeCell ref="E5:G5"/>
    <mergeCell ref="A12:D12"/>
    <mergeCell ref="E12:G12"/>
    <mergeCell ref="A13:D13"/>
    <mergeCell ref="E13:G13"/>
    <mergeCell ref="A6:D6"/>
    <mergeCell ref="E6:G6"/>
    <mergeCell ref="A7:D7"/>
    <mergeCell ref="E7:G7"/>
    <mergeCell ref="A8:D8"/>
    <mergeCell ref="E8:G8"/>
    <mergeCell ref="A14:G14"/>
    <mergeCell ref="A15:B15"/>
    <mergeCell ref="C15:F15"/>
    <mergeCell ref="A9:D9"/>
    <mergeCell ref="E9:G9"/>
    <mergeCell ref="A10:D10"/>
    <mergeCell ref="E10:G10"/>
    <mergeCell ref="A11:D11"/>
    <mergeCell ref="E11:G11"/>
    <mergeCell ref="A28:B28"/>
    <mergeCell ref="C28:F28"/>
    <mergeCell ref="A29:B29"/>
    <mergeCell ref="C29:F29"/>
    <mergeCell ref="A16:B16"/>
    <mergeCell ref="C16:F16"/>
    <mergeCell ref="A17:B17"/>
    <mergeCell ref="C17:F17"/>
    <mergeCell ref="A21:B21"/>
    <mergeCell ref="C21:F21"/>
    <mergeCell ref="A20:B20"/>
    <mergeCell ref="C20:F20"/>
    <mergeCell ref="A18:B18"/>
    <mergeCell ref="C18:F18"/>
    <mergeCell ref="A19:B19"/>
    <mergeCell ref="C19:F19"/>
    <mergeCell ref="A33:B33"/>
    <mergeCell ref="C33:F33"/>
    <mergeCell ref="A37:B37"/>
    <mergeCell ref="C37:F37"/>
    <mergeCell ref="A34:B34"/>
    <mergeCell ref="A35:B35"/>
    <mergeCell ref="A36:B36"/>
    <mergeCell ref="C34:F34"/>
    <mergeCell ref="C35:F35"/>
    <mergeCell ref="C36:F36"/>
    <mergeCell ref="A31:B31"/>
    <mergeCell ref="C31:F31"/>
    <mergeCell ref="A30:B30"/>
    <mergeCell ref="C30:F30"/>
    <mergeCell ref="A32:B32"/>
    <mergeCell ref="C32:F32"/>
    <mergeCell ref="A27:B27"/>
    <mergeCell ref="A23:B23"/>
    <mergeCell ref="C23:F23"/>
    <mergeCell ref="A24:B24"/>
    <mergeCell ref="C24:F24"/>
    <mergeCell ref="A25:B25"/>
    <mergeCell ref="C27:F27"/>
    <mergeCell ref="A22:B22"/>
    <mergeCell ref="C22:F22"/>
    <mergeCell ref="C25:F25"/>
    <mergeCell ref="A26:B26"/>
    <mergeCell ref="C26:F26"/>
    <mergeCell ref="A38:B38"/>
    <mergeCell ref="C38:F38"/>
    <mergeCell ref="A41:A42"/>
    <mergeCell ref="B41:F41"/>
    <mergeCell ref="A39:B39"/>
    <mergeCell ref="C39:F39"/>
    <mergeCell ref="A40:G40"/>
    <mergeCell ref="G41:G42"/>
  </mergeCells>
  <dataValidations count="2">
    <dataValidation showInputMessage="1" showErrorMessage="1" sqref="A50 A44 A47"/>
    <dataValidation type="list" allowBlank="1" showInputMessage="1" showErrorMessage="1" sqref="G52 G58:G61 G17 G23:G25">
      <formula1>Список</formula1>
    </dataValidation>
  </dataValidations>
  <printOptions/>
  <pageMargins left="0.7086614173228347" right="0.3937007874015748" top="0.1968503937007874" bottom="0.31496062992125984" header="0.31496062992125984" footer="0.31496062992125984"/>
  <pageSetup fitToHeight="2" horizontalDpi="600" verticalDpi="600" orientation="portrait" paperSize="9" scale="53" r:id="rId1"/>
  <rowBreaks count="1" manualBreakCount="1">
    <brk id="39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19"/>
  <sheetViews>
    <sheetView view="pageBreakPreview" zoomScale="75" zoomScaleNormal="75" zoomScaleSheetLayoutView="75" zoomScalePageLayoutView="0" workbookViewId="0" topLeftCell="A1">
      <selection activeCell="B37" sqref="B37"/>
    </sheetView>
  </sheetViews>
  <sheetFormatPr defaultColWidth="9.140625" defaultRowHeight="15"/>
  <cols>
    <col min="1" max="1" width="60.57421875" style="0" customWidth="1"/>
    <col min="2" max="2" width="35.7109375" style="0" customWidth="1"/>
    <col min="3" max="4" width="35.7109375" style="1" customWidth="1"/>
    <col min="5" max="6" width="15.7109375" style="1" customWidth="1"/>
    <col min="7" max="7" width="30.7109375" style="1" customWidth="1"/>
    <col min="8" max="8" width="9.7109375" style="0" bestFit="1" customWidth="1"/>
  </cols>
  <sheetData>
    <row r="1" spans="3:7" s="4" customFormat="1" ht="15">
      <c r="C1" s="5"/>
      <c r="D1" s="5"/>
      <c r="E1" s="5"/>
      <c r="F1" s="5"/>
      <c r="G1" s="5"/>
    </row>
    <row r="2" spans="1:7" s="4" customFormat="1" ht="15.75" thickBot="1">
      <c r="A2" s="115" t="s">
        <v>21</v>
      </c>
      <c r="B2" s="115"/>
      <c r="C2" s="115"/>
      <c r="D2" s="115"/>
      <c r="E2" s="115"/>
      <c r="F2" s="115"/>
      <c r="G2" s="115"/>
    </row>
    <row r="3" spans="1:7" s="4" customFormat="1" ht="31.5" customHeight="1">
      <c r="A3" s="116" t="s">
        <v>2</v>
      </c>
      <c r="B3" s="117"/>
      <c r="C3" s="117"/>
      <c r="D3" s="117"/>
      <c r="E3" s="118" t="s">
        <v>49</v>
      </c>
      <c r="F3" s="119"/>
      <c r="G3" s="120"/>
    </row>
    <row r="4" spans="1:7" s="4" customFormat="1" ht="15">
      <c r="A4" s="110" t="s">
        <v>3</v>
      </c>
      <c r="B4" s="111"/>
      <c r="C4" s="111"/>
      <c r="D4" s="111"/>
      <c r="E4" s="112">
        <v>1326185831</v>
      </c>
      <c r="F4" s="113"/>
      <c r="G4" s="114"/>
    </row>
    <row r="5" spans="1:7" s="4" customFormat="1" ht="15">
      <c r="A5" s="110" t="s">
        <v>4</v>
      </c>
      <c r="B5" s="111"/>
      <c r="C5" s="111"/>
      <c r="D5" s="111"/>
      <c r="E5" s="112">
        <v>132601001</v>
      </c>
      <c r="F5" s="113"/>
      <c r="G5" s="114"/>
    </row>
    <row r="6" spans="1:7" s="4" customFormat="1" ht="30.75" customHeight="1">
      <c r="A6" s="110" t="s">
        <v>5</v>
      </c>
      <c r="B6" s="111"/>
      <c r="C6" s="111"/>
      <c r="D6" s="111"/>
      <c r="E6" s="112" t="s">
        <v>50</v>
      </c>
      <c r="F6" s="113"/>
      <c r="G6" s="114"/>
    </row>
    <row r="7" spans="1:7" s="4" customFormat="1" ht="15">
      <c r="A7" s="110" t="s">
        <v>28</v>
      </c>
      <c r="B7" s="111"/>
      <c r="C7" s="111"/>
      <c r="D7" s="111"/>
      <c r="E7" s="112" t="s">
        <v>91</v>
      </c>
      <c r="F7" s="113"/>
      <c r="G7" s="114"/>
    </row>
    <row r="8" spans="1:7" s="4" customFormat="1" ht="30.75" customHeight="1">
      <c r="A8" s="104" t="s">
        <v>7</v>
      </c>
      <c r="B8" s="105"/>
      <c r="C8" s="105"/>
      <c r="D8" s="105"/>
      <c r="E8" s="109" t="s">
        <v>51</v>
      </c>
      <c r="F8" s="107"/>
      <c r="G8" s="108"/>
    </row>
    <row r="9" spans="1:7" s="4" customFormat="1" ht="15">
      <c r="A9" s="104" t="s">
        <v>8</v>
      </c>
      <c r="B9" s="105"/>
      <c r="C9" s="105"/>
      <c r="D9" s="105"/>
      <c r="E9" s="106" t="str">
        <f>'п.21'!E9</f>
        <v>18.12.2014 г.</v>
      </c>
      <c r="F9" s="107"/>
      <c r="G9" s="108"/>
    </row>
    <row r="10" spans="1:7" s="4" customFormat="1" ht="15" customHeight="1">
      <c r="A10" s="104" t="s">
        <v>9</v>
      </c>
      <c r="B10" s="105"/>
      <c r="C10" s="105"/>
      <c r="D10" s="105"/>
      <c r="E10" s="109" t="s">
        <v>56</v>
      </c>
      <c r="F10" s="107"/>
      <c r="G10" s="108"/>
    </row>
    <row r="11" spans="1:7" s="4" customFormat="1" ht="29.25" customHeight="1">
      <c r="A11" s="104" t="s">
        <v>10</v>
      </c>
      <c r="B11" s="105"/>
      <c r="C11" s="105"/>
      <c r="D11" s="105"/>
      <c r="E11" s="106" t="str">
        <f>'п.21'!E11</f>
        <v>Министерство энергетики и тарифной политики Республики Мордовия</v>
      </c>
      <c r="F11" s="107"/>
      <c r="G11" s="108"/>
    </row>
    <row r="12" spans="1:7" s="4" customFormat="1" ht="15">
      <c r="A12" s="104" t="s">
        <v>11</v>
      </c>
      <c r="B12" s="105"/>
      <c r="C12" s="105"/>
      <c r="D12" s="105"/>
      <c r="E12" s="106" t="s">
        <v>43</v>
      </c>
      <c r="F12" s="107"/>
      <c r="G12" s="108"/>
    </row>
    <row r="13" spans="1:7" s="4" customFormat="1" ht="15">
      <c r="A13" s="104" t="s">
        <v>12</v>
      </c>
      <c r="B13" s="105"/>
      <c r="C13" s="105"/>
      <c r="D13" s="105"/>
      <c r="E13" s="106" t="s">
        <v>95</v>
      </c>
      <c r="F13" s="107"/>
      <c r="G13" s="108"/>
    </row>
    <row r="14" spans="1:7" s="4" customFormat="1" ht="15">
      <c r="A14" s="125"/>
      <c r="B14" s="126"/>
      <c r="C14" s="126"/>
      <c r="D14" s="126"/>
      <c r="E14" s="126"/>
      <c r="F14" s="126"/>
      <c r="G14" s="127"/>
    </row>
    <row r="15" spans="1:7" s="6" customFormat="1" ht="15">
      <c r="A15" s="128"/>
      <c r="B15" s="129"/>
      <c r="C15" s="129"/>
      <c r="D15" s="129"/>
      <c r="E15" s="129"/>
      <c r="F15" s="129"/>
      <c r="G15" s="130"/>
    </row>
    <row r="16" spans="1:7" s="2" customFormat="1" ht="15">
      <c r="A16" s="99" t="s">
        <v>16</v>
      </c>
      <c r="B16" s="100"/>
      <c r="C16" s="100"/>
      <c r="D16" s="100"/>
      <c r="E16" s="100"/>
      <c r="F16" s="100"/>
      <c r="G16" s="101"/>
    </row>
    <row r="17" spans="1:7" s="4" customFormat="1" ht="45">
      <c r="A17" s="35" t="s">
        <v>14</v>
      </c>
      <c r="B17" s="124" t="s">
        <v>17</v>
      </c>
      <c r="C17" s="124"/>
      <c r="D17" s="124"/>
      <c r="E17" s="124" t="s">
        <v>18</v>
      </c>
      <c r="F17" s="124"/>
      <c r="G17" s="36" t="s">
        <v>19</v>
      </c>
    </row>
    <row r="18" spans="1:7" s="33" customFormat="1" ht="15" customHeight="1">
      <c r="A18" s="121" t="s">
        <v>90</v>
      </c>
      <c r="B18" s="122"/>
      <c r="C18" s="122"/>
      <c r="D18" s="122"/>
      <c r="E18" s="122"/>
      <c r="F18" s="122"/>
      <c r="G18" s="123"/>
    </row>
    <row r="19" spans="3:7" s="33" customFormat="1" ht="15">
      <c r="C19" s="34"/>
      <c r="D19" s="34"/>
      <c r="E19" s="34"/>
      <c r="F19" s="34"/>
      <c r="G19" s="34"/>
    </row>
  </sheetData>
  <sheetProtection/>
  <mergeCells count="28">
    <mergeCell ref="A12:D12"/>
    <mergeCell ref="E12:G12"/>
    <mergeCell ref="A11:D11"/>
    <mergeCell ref="E11:G11"/>
    <mergeCell ref="A18:G18"/>
    <mergeCell ref="A13:D13"/>
    <mergeCell ref="E13:G13"/>
    <mergeCell ref="A16:G16"/>
    <mergeCell ref="B17:D17"/>
    <mergeCell ref="E17:F17"/>
    <mergeCell ref="A14:G15"/>
    <mergeCell ref="A2:G2"/>
    <mergeCell ref="A3:D3"/>
    <mergeCell ref="E3:G3"/>
    <mergeCell ref="A4:D4"/>
    <mergeCell ref="E4:G4"/>
    <mergeCell ref="A5:D5"/>
    <mergeCell ref="E5:G5"/>
    <mergeCell ref="A9:D9"/>
    <mergeCell ref="E9:G9"/>
    <mergeCell ref="A10:D10"/>
    <mergeCell ref="E10:G10"/>
    <mergeCell ref="A6:D6"/>
    <mergeCell ref="E6:G6"/>
    <mergeCell ref="A7:D7"/>
    <mergeCell ref="E7:G7"/>
    <mergeCell ref="A8:D8"/>
    <mergeCell ref="E8:G8"/>
  </mergeCells>
  <printOptions/>
  <pageMargins left="0.7086614173228347" right="0.7086614173228347" top="0.7480314960629921" bottom="0.7480314960629921" header="0.31496062992125984" footer="0.31496062992125984"/>
  <pageSetup fitToHeight="5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2016-04-21T08:12:11Z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