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мес" sheetId="1" r:id="rId1"/>
  </sheets>
  <definedNames/>
  <calcPr fullCalcOnLoad="1"/>
</workbook>
</file>

<file path=xl/sharedStrings.xml><?xml version="1.0" encoding="utf-8"?>
<sst xmlns="http://schemas.openxmlformats.org/spreadsheetml/2006/main" count="223" uniqueCount="131">
  <si>
    <t>Реконструкция трубопроводов ГВС с заменой стальных трубопроводов на трубы ИЗОПРОФЛЕКС от ЦТП Коммунистическая,17б</t>
  </si>
  <si>
    <t>Реконструкция трубопроводов ГВС с заменой стальных трубопроводов на трубы ИЗОПРОФЛЕКС от ЦТП кв.88</t>
  </si>
  <si>
    <t>Реконструкция трубопроводов ГВС и отопления с заменой стальных трубопроводов на трубы ИЗОПРОФЛЕКС и ППУ от кот.кв.107 до ТК2</t>
  </si>
  <si>
    <t>Приобретение в собственность земельных участков</t>
  </si>
  <si>
    <t>Замена секций водоподогревателей</t>
  </si>
  <si>
    <t>Установка регуляторов температуры ГВС</t>
  </si>
  <si>
    <t>Установка баков</t>
  </si>
  <si>
    <t>Весы лабораторные ВЛ-210 ГОСТ 24104-2001</t>
  </si>
  <si>
    <t>Тура строительная передвижная ТТ2000 h-10,04 ТУ5225-005-76045366-05</t>
  </si>
  <si>
    <t>Проектирование реконструкции ввода от ТК пр. Ленина,8 до ТП Ленина,3а и ТП Советская,31</t>
  </si>
  <si>
    <t>Проектирование реконструкции гаража (бокс №1)</t>
  </si>
  <si>
    <t>Замена котлов</t>
  </si>
  <si>
    <t>Подключение к магистральной теплосети УЛК МГУ  ул.Б.Хмельницкого,36</t>
  </si>
  <si>
    <t>Реконструкция сетей ГВС ТП 32-33</t>
  </si>
  <si>
    <t>Реконструкция сетей ГВС ТП 28-29 Б.Хмельницкого 42</t>
  </si>
  <si>
    <t>Реконструкция ЦТП кв.12 с заменой кожухотрубных водоподогревателей на пластинчатые</t>
  </si>
  <si>
    <t>Аппарат рентгеновский АРИНА-7</t>
  </si>
  <si>
    <t xml:space="preserve">Замена автоматики котла №3 </t>
  </si>
  <si>
    <t xml:space="preserve">Нереверсивная виброплита PCLX-400 </t>
  </si>
  <si>
    <t>Проект норматива оборудования отходов и лимитов на их размещение</t>
  </si>
  <si>
    <t>Реконструкция трубопроводов ГВС с заменой стальных трубопроводов на трубы ИЗОПРОФЛЕКС от кот. Школа №13</t>
  </si>
  <si>
    <t>Реконструкция трубопроводов ГВС с заменой стальных трубопроводов на трубы ИЗОПРОФЛЕКС от ЦТП кв.28-29</t>
  </si>
  <si>
    <t>Реконструкция трубопроводов ГВС с заменой стальных трубопроводов на трубы ИЗОПРОФЛЕКС от ЦТП-17 С/В</t>
  </si>
  <si>
    <t>Реконструкция трубопроводов ГВС с заменой стальных трубопроводов на трубы ИЗОПРОФЛЕКС от ЦТП-6 Лихачева, 21-23</t>
  </si>
  <si>
    <t>Установка моечная Karcher HD 6/12-4C</t>
  </si>
  <si>
    <t>Проект "Реконструкция оборудования ТП-2 ТЭЦ-2 (переход на независимую схему)"</t>
  </si>
  <si>
    <t>Реконструкция кот. Московская,48</t>
  </si>
  <si>
    <t>Реконструкция ЦТП «6Б» по ул. Солнечная</t>
  </si>
  <si>
    <t>Корректировка и перерегистрация гидрогеологического заключения</t>
  </si>
  <si>
    <t>Покупка бесхозяйных сетей</t>
  </si>
  <si>
    <t>Проект "Реконструкция котельной п. Николаевка с заменой котлов"</t>
  </si>
  <si>
    <t>Здание бытовых помещений и теплой стоянки</t>
  </si>
  <si>
    <t>Реконструкция трубопроводов ГВС с заменой стальных трубопроводов на трубы ИЗОПРОФЛЕКС от ЦТП-10 С/З</t>
  </si>
  <si>
    <t>Установка насосов в котельных и ЦТП</t>
  </si>
  <si>
    <t>Реконструкция оборудования ТП (переход на независимую схему)ТП-2 ТЭЦ-2</t>
  </si>
  <si>
    <t>Замена солевых насосов на спец. Химические</t>
  </si>
  <si>
    <t>Реконструкция магистрального ввода кв.13</t>
  </si>
  <si>
    <t>Пир "Коваленко Победа"</t>
  </si>
  <si>
    <t xml:space="preserve">Пескоструйный пистолет PS (50210) нижняя подача по шлангу с заборником песка, 5-8 атм </t>
  </si>
  <si>
    <t>Реконструкция кот.Николаевка</t>
  </si>
  <si>
    <t>Реконструкция сетей отопления ТП 28-29 Б.Хмельницкого 42</t>
  </si>
  <si>
    <t>Реконструкция теплотрассы кв.12</t>
  </si>
  <si>
    <t>Оргтехника</t>
  </si>
  <si>
    <t>Дизель генератор</t>
  </si>
  <si>
    <t>Тепловые сети кв.3А-4А (покупка у ОАО МИК)</t>
  </si>
  <si>
    <t>Труба ИЗОПРОФЛЕКС А и фасонина</t>
  </si>
  <si>
    <t>Реконструкция трубопроводов ГВС с заменой стальных трубопроводов на трубы ИЗОПРОФЛЕКС от ЦТП-12а С/В</t>
  </si>
  <si>
    <t>Установка АТС</t>
  </si>
  <si>
    <t>Реконструкция здания кот. 11 мкр. под теплую стоянку (2 этап)</t>
  </si>
  <si>
    <t>Перенос теплотрассы осипенко 37</t>
  </si>
  <si>
    <t>Реконструкция соединительной теплотрассы между кот. 6 мкр. и ДРБ-2</t>
  </si>
  <si>
    <t>Установка газового комплекса кот. Московская, 48</t>
  </si>
  <si>
    <t>Проект "Реконструкция соединительной теплотрассы от кот. 2-го до кот.3-го мкр. Ю/З"</t>
  </si>
  <si>
    <t>Проект "Реконструкция котельной 11 мкр"</t>
  </si>
  <si>
    <t>Проектирование реконструкции ввода №1 от ж/д по ул. Коммунистическая, 16 ТК отпай на ж/д по ул. Володарского, 22 (ППМ)/ Пир "Коваленко Победа"/Реконструкция ГВС и отопления ТП 28-29 Б.Хмельницкого 42 -2825,50</t>
  </si>
  <si>
    <t>Реконструкция трубопроводов ГВС с заменой стальных трубопроводов на трубы ИЗОПРОФЛЕКС от ЦТП-2 Косарева,88а-84а</t>
  </si>
  <si>
    <t>Реконструкция трубопроводов ГВС с заменой стальных трубопроводов на трубы ИЗОПРОФЛЕКС от ЦТП-2 Косарева,88а-94а</t>
  </si>
  <si>
    <t>Реконструкция трубопроводов ГВС с заменой стальных трубопроводов на трубы ИЗОПРОФЛЕКС от ЦТП Роддом №2 до ТК-2</t>
  </si>
  <si>
    <t>Реконструкция трубопроводов ГВС с заменой стальных трубопроводов на трубы ИЗОПРОФЛЕКС от ЦТП-1Б Эрьзи,15-19</t>
  </si>
  <si>
    <t xml:space="preserve">Негатоскоп НС 85х400 </t>
  </si>
  <si>
    <t>Реконструкция трубопроводов ГВС с заменой стальных трубопроводов на трубы ИЗОПРОФЛЕКС от ЦТП "Орбита"</t>
  </si>
  <si>
    <t>Реконструкция трубопроводов ГВС с заменой стальных трубопроводов на трубы ИЗОПРОФЛЕКС от ЦТП Сущинского,11-11а</t>
  </si>
  <si>
    <t>Реконструкция трубопроводов ГВС с заменой стальных трубопроводов на трубы ИЗОПРОФЛЕКС от ЦТП-12 Сущинского,8/1-Косарева,39</t>
  </si>
  <si>
    <t>Реконструкция трубопроводов ГВС с заменой стальных трубопроводов на трубы ИЗОПРОФЛЕКС от ЦТП-3 Лихачева,5</t>
  </si>
  <si>
    <t>Реконструкция ЦТП №1 Лесная,2д с заменой кожухотрубных водоподогревателей на пластинчатые</t>
  </si>
  <si>
    <t>Реконструкция ЦТП РСПК с заменой кожухотрубных водоподогревателей на пластинчатые</t>
  </si>
  <si>
    <t>Реконструкция трубопроводов ГВС с заменой стальных трубопроводов на трубы ИЗОПРОФЛЕКС от ЦТП-4 Лихачева,26 ТК-35</t>
  </si>
  <si>
    <t>Реконструкция трубопроводов ГВС с заменой стальных трубопроводов на трубы ИЗОПРОФЛЕКС от ЦТП-3 1 Т.Бибиной,2 - ТК1</t>
  </si>
  <si>
    <t>Реконструкция ЦТП-1 9 мкр, ЦТП-2 8 мкр.</t>
  </si>
  <si>
    <t xml:space="preserve">Таль электрическая (тельфер) 2т </t>
  </si>
  <si>
    <t>Установка преобразователя частоты</t>
  </si>
  <si>
    <t>Установка плавного пуска эл. двигателя</t>
  </si>
  <si>
    <t>Монтаж дымовых труб (кот. п.Николаевка, кот. Школа №13)</t>
  </si>
  <si>
    <t>Реконструкция тепловой магистрали №4 от НС-7 до ТК-1(проект)</t>
  </si>
  <si>
    <t>Отчет
о фактическом выполнении инвестиционных программ (капитальных вложений), осуществленных за счет средств,
полученных от регулируемых видов деятельности, за 2011 год
ОАО "СаранскТеплоТранс"
(наименование филиала)</t>
  </si>
  <si>
    <t>Наименование инвестиционного проекта, объекта и работ</t>
  </si>
  <si>
    <t>Сроки выполнения работ (проектов)</t>
  </si>
  <si>
    <t>Физические параметры объекта (проекта)</t>
  </si>
  <si>
    <t>Фактические данные согласно актам выполненных работ тыс. руб без НДС</t>
  </si>
  <si>
    <t>Стоимость выполненных работ и затрат (освоено) с начала проведения работ,  в текущих  ценах, тыс. руб.</t>
  </si>
  <si>
    <t>Остаток сметной стоимости, в текущих ценах, тыс. руб.</t>
  </si>
  <si>
    <t>Сведения об организациях-исполнителях</t>
  </si>
  <si>
    <t>Примечание</t>
  </si>
  <si>
    <t>Вводимая мощность, протяжен-ность сетей</t>
  </si>
  <si>
    <t>Ед. изм. (км., МВА, куб.м.)</t>
  </si>
  <si>
    <t>Сметная стоимость проекта всего в текущих ценах, тыс.руб</t>
  </si>
  <si>
    <t>Сметная стоимость проекта к исполнению в 2010 г. в текущих ценах, тыс.руб</t>
  </si>
  <si>
    <t>1-й квартал 2011 г.</t>
  </si>
  <si>
    <t>2-й квартал 2011 г.</t>
  </si>
  <si>
    <t>3-й квартал 2011 г.</t>
  </si>
  <si>
    <t>4-й квартал 2011 г.</t>
  </si>
  <si>
    <t>всего</t>
  </si>
  <si>
    <t>хозспособ</t>
  </si>
  <si>
    <t>подряд</t>
  </si>
  <si>
    <t>Всего
за 2011 год (с нарастающим итогом с начала года)</t>
  </si>
  <si>
    <t>распределение по видам деятельности</t>
  </si>
  <si>
    <t xml:space="preserve">Всего
за 2011 год </t>
  </si>
  <si>
    <t>Амортизация</t>
  </si>
  <si>
    <t>Прибыль</t>
  </si>
  <si>
    <t>Кредиты</t>
  </si>
  <si>
    <t>Допэмиссия</t>
  </si>
  <si>
    <t>За счет иных источников</t>
  </si>
  <si>
    <t>подключения к системе теплоснабжения</t>
  </si>
  <si>
    <t>наименование организации</t>
  </si>
  <si>
    <t>договор
(дата, номер)</t>
  </si>
  <si>
    <t>акты выполненных работ (дата, номер)</t>
  </si>
  <si>
    <t>Начало</t>
  </si>
  <si>
    <t>Окончание</t>
  </si>
  <si>
    <t>электроэнергия</t>
  </si>
  <si>
    <t>тепловая энергия</t>
  </si>
  <si>
    <t>передача тепловой  энергии по тепловым сетям</t>
  </si>
  <si>
    <t>горячее водоснабжение</t>
  </si>
  <si>
    <t>Техническое перевооружение и реконструкция всего, в т.ч.:</t>
  </si>
  <si>
    <t>Реконструкция мнемощита ПДС</t>
  </si>
  <si>
    <t>Замена деаэрационная колонки</t>
  </si>
  <si>
    <t xml:space="preserve">Система очистки и рециркуляции воды РОСА-2/1 (220В) </t>
  </si>
  <si>
    <t xml:space="preserve">Проектирование реконструкции кот АРЗ с переводом котлов с парового режима на водогрейный </t>
  </si>
  <si>
    <t>Проектирование реконструкции соединительной трассы между 3 мкр и кот кв 10-11</t>
  </si>
  <si>
    <t>Проектирование реконструкции соединительной трассы от С.Разина 17 до ж/д С. Разина 42</t>
  </si>
  <si>
    <t xml:space="preserve">Установка АСУ ТП </t>
  </si>
  <si>
    <t>Установка моечная ЦКБ 1112</t>
  </si>
  <si>
    <t>Приобретение теплотрассы по ул. Республиканская ООО ПФ «Жилкоммунстрой»</t>
  </si>
  <si>
    <t>Проектирование замены ввода от НО до ЦТП-12 С/В</t>
  </si>
  <si>
    <t>Компьютеры</t>
  </si>
  <si>
    <t>Проектирование реконструкции ввода №1 в проходном канале через гостиницу "Саранск" через ул.Коммунистическая и ул. Л. Толстого до Национального Банка (ППМ)</t>
  </si>
  <si>
    <t>х</t>
  </si>
  <si>
    <t>план</t>
  </si>
  <si>
    <r>
      <t xml:space="preserve">Всего    </t>
    </r>
    <r>
      <rPr>
        <u val="single"/>
        <sz val="11"/>
        <rFont val="Arial"/>
        <family val="2"/>
      </rPr>
      <t>за 2011 год</t>
    </r>
  </si>
  <si>
    <t>вне плана</t>
  </si>
  <si>
    <t>Реконструкция трубопроводов отопления с заменой стальных трубопроводов на трубы ППУ кот. п.Ялга от ТК16 до ТК17 (уч. корпус №21)</t>
  </si>
  <si>
    <t>Источники финансирования в отчетном периоде, всего  тыс. руб.(без НДС)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</si>
</sst>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Helv"/>
      <family val="0"/>
    </font>
    <font>
      <sz val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8" fontId="2" fillId="33" borderId="10" xfId="0" applyNumberFormat="1" applyFont="1" applyFill="1" applyBorder="1" applyAlignment="1">
      <alignment vertical="center" wrapText="1"/>
    </xf>
    <xf numFmtId="0" fontId="5" fillId="33" borderId="10" xfId="53" applyFont="1" applyFill="1" applyBorder="1" applyAlignment="1">
      <alignment vertical="center" wrapText="1"/>
      <protection/>
    </xf>
    <xf numFmtId="0" fontId="5" fillId="33" borderId="0" xfId="53" applyFont="1" applyFill="1" applyBorder="1" applyAlignment="1">
      <alignment vertical="center" wrapText="1"/>
      <protection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53" applyFont="1" applyFill="1" applyBorder="1" applyAlignment="1">
      <alignment vertical="center" wrapText="1"/>
      <protection/>
    </xf>
    <xf numFmtId="0" fontId="5" fillId="33" borderId="14" xfId="53" applyFont="1" applyFill="1" applyBorder="1" applyAlignment="1">
      <alignment vertical="center" wrapText="1"/>
      <protection/>
    </xf>
    <xf numFmtId="0" fontId="5" fillId="33" borderId="15" xfId="53" applyFont="1" applyFill="1" applyBorder="1" applyAlignment="1">
      <alignment vertical="center" wrapText="1"/>
      <protection/>
    </xf>
    <xf numFmtId="0" fontId="5" fillId="33" borderId="16" xfId="53" applyFont="1" applyFill="1" applyBorder="1" applyAlignment="1">
      <alignment vertical="center" wrapText="1"/>
      <protection/>
    </xf>
    <xf numFmtId="4" fontId="5" fillId="33" borderId="16" xfId="53" applyNumberFormat="1" applyFont="1" applyFill="1" applyBorder="1" applyAlignment="1">
      <alignment vertical="center" wrapText="1"/>
      <protection/>
    </xf>
    <xf numFmtId="0" fontId="5" fillId="33" borderId="17" xfId="53" applyFont="1" applyFill="1" applyBorder="1" applyAlignment="1">
      <alignment vertical="center" wrapText="1"/>
      <protection/>
    </xf>
    <xf numFmtId="4" fontId="5" fillId="33" borderId="10" xfId="53" applyNumberFormat="1" applyFont="1" applyFill="1" applyBorder="1" applyAlignment="1">
      <alignment vertical="center" wrapText="1"/>
      <protection/>
    </xf>
    <xf numFmtId="4" fontId="5" fillId="33" borderId="13" xfId="53" applyNumberFormat="1" applyFont="1" applyFill="1" applyBorder="1" applyAlignment="1">
      <alignment vertical="center" wrapText="1"/>
      <protection/>
    </xf>
    <xf numFmtId="0" fontId="5" fillId="33" borderId="18" xfId="53" applyFont="1" applyFill="1" applyBorder="1" applyAlignment="1">
      <alignment vertical="center" wrapText="1"/>
      <protection/>
    </xf>
    <xf numFmtId="4" fontId="5" fillId="33" borderId="18" xfId="53" applyNumberFormat="1" applyFont="1" applyFill="1" applyBorder="1" applyAlignment="1">
      <alignment vertical="center" wrapText="1"/>
      <protection/>
    </xf>
    <xf numFmtId="0" fontId="5" fillId="33" borderId="19" xfId="53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5" fillId="33" borderId="10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/>
    </xf>
    <xf numFmtId="0" fontId="5" fillId="33" borderId="0" xfId="53" applyFont="1" applyFill="1" applyBorder="1" applyAlignment="1">
      <alignment vertical="center"/>
      <protection/>
    </xf>
    <xf numFmtId="4" fontId="5" fillId="33" borderId="0" xfId="53" applyNumberFormat="1" applyFont="1" applyFill="1" applyBorder="1" applyAlignment="1">
      <alignment vertical="center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2" fontId="5" fillId="33" borderId="20" xfId="53" applyNumberFormat="1" applyFont="1" applyFill="1" applyBorder="1" applyAlignment="1">
      <alignment horizontal="left" vertical="center" wrapText="1"/>
      <protection/>
    </xf>
    <xf numFmtId="2" fontId="5" fillId="33" borderId="21" xfId="0" applyNumberFormat="1" applyFont="1" applyFill="1" applyBorder="1" applyAlignment="1" applyProtection="1">
      <alignment horizontal="left" vertical="center" wrapText="1"/>
      <protection/>
    </xf>
    <xf numFmtId="2" fontId="5" fillId="33" borderId="0" xfId="53" applyNumberFormat="1" applyFont="1" applyFill="1" applyBorder="1" applyAlignment="1">
      <alignment horizontal="left" vertical="center" wrapText="1"/>
      <protection/>
    </xf>
    <xf numFmtId="1" fontId="5" fillId="33" borderId="10" xfId="53" applyNumberFormat="1" applyFont="1" applyFill="1" applyBorder="1" applyAlignment="1">
      <alignment horizontal="center" vertical="center" wrapText="1"/>
      <protection/>
    </xf>
    <xf numFmtId="1" fontId="5" fillId="33" borderId="13" xfId="53" applyNumberFormat="1" applyFont="1" applyFill="1" applyBorder="1" applyAlignment="1">
      <alignment horizontal="center" vertical="center" wrapText="1"/>
      <protection/>
    </xf>
    <xf numFmtId="1" fontId="5" fillId="33" borderId="21" xfId="53" applyNumberFormat="1" applyFont="1" applyFill="1" applyBorder="1" applyAlignment="1">
      <alignment horizontal="center" vertical="center" wrapText="1"/>
      <protection/>
    </xf>
    <xf numFmtId="1" fontId="5" fillId="33" borderId="0" xfId="53" applyNumberFormat="1" applyFont="1" applyFill="1" applyBorder="1" applyAlignment="1">
      <alignment horizontal="center" vertical="center" wrapText="1"/>
      <protection/>
    </xf>
    <xf numFmtId="1" fontId="5" fillId="34" borderId="10" xfId="53" applyNumberFormat="1" applyFont="1" applyFill="1" applyBorder="1" applyAlignment="1">
      <alignment horizontal="center" vertical="center" wrapText="1"/>
      <protection/>
    </xf>
    <xf numFmtId="4" fontId="5" fillId="34" borderId="10" xfId="53" applyNumberFormat="1" applyFont="1" applyFill="1" applyBorder="1" applyAlignment="1">
      <alignment vertical="center" wrapText="1"/>
      <protection/>
    </xf>
    <xf numFmtId="0" fontId="5" fillId="34" borderId="0" xfId="53" applyFont="1" applyFill="1" applyBorder="1" applyAlignment="1">
      <alignment vertical="center" wrapText="1"/>
      <protection/>
    </xf>
    <xf numFmtId="4" fontId="5" fillId="34" borderId="16" xfId="53" applyNumberFormat="1" applyFont="1" applyFill="1" applyBorder="1" applyAlignment="1">
      <alignment vertical="center" wrapText="1"/>
      <protection/>
    </xf>
    <xf numFmtId="4" fontId="5" fillId="35" borderId="10" xfId="53" applyNumberFormat="1" applyFont="1" applyFill="1" applyBorder="1" applyAlignment="1">
      <alignment vertical="center" wrapText="1"/>
      <protection/>
    </xf>
    <xf numFmtId="4" fontId="5" fillId="35" borderId="13" xfId="53" applyNumberFormat="1" applyFont="1" applyFill="1" applyBorder="1" applyAlignment="1">
      <alignment vertical="center" wrapText="1"/>
      <protection/>
    </xf>
    <xf numFmtId="2" fontId="5" fillId="33" borderId="21" xfId="53" applyNumberFormat="1" applyFont="1" applyFill="1" applyBorder="1" applyAlignment="1">
      <alignment horizontal="left" vertical="center" wrapText="1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5" xfId="53" applyFont="1" applyFill="1" applyBorder="1" applyAlignment="1">
      <alignment horizontal="left" vertical="center" wrapText="1"/>
      <protection/>
    </xf>
    <xf numFmtId="4" fontId="5" fillId="33" borderId="22" xfId="53" applyNumberFormat="1" applyFont="1" applyFill="1" applyBorder="1" applyAlignment="1">
      <alignment vertical="center" wrapText="1"/>
      <protection/>
    </xf>
    <xf numFmtId="2" fontId="5" fillId="33" borderId="21" xfId="0" applyNumberFormat="1" applyFont="1" applyFill="1" applyBorder="1" applyAlignment="1">
      <alignment horizontal="left" vertical="center" wrapText="1"/>
    </xf>
    <xf numFmtId="0" fontId="5" fillId="33" borderId="23" xfId="53" applyFont="1" applyFill="1" applyBorder="1" applyAlignment="1">
      <alignment vertical="center" wrapText="1"/>
      <protection/>
    </xf>
    <xf numFmtId="2" fontId="5" fillId="33" borderId="20" xfId="0" applyNumberFormat="1" applyFont="1" applyFill="1" applyBorder="1" applyAlignment="1">
      <alignment horizontal="left" vertical="center" wrapText="1"/>
    </xf>
    <xf numFmtId="0" fontId="5" fillId="33" borderId="22" xfId="53" applyFont="1" applyFill="1" applyBorder="1" applyAlignment="1">
      <alignment vertical="center" wrapText="1"/>
      <protection/>
    </xf>
    <xf numFmtId="2" fontId="5" fillId="33" borderId="24" xfId="0" applyNumberFormat="1" applyFont="1" applyFill="1" applyBorder="1" applyAlignment="1">
      <alignment horizontal="left" vertical="center" wrapText="1"/>
    </xf>
    <xf numFmtId="0" fontId="5" fillId="33" borderId="25" xfId="53" applyFont="1" applyFill="1" applyBorder="1" applyAlignment="1">
      <alignment vertical="center" wrapText="1"/>
      <protection/>
    </xf>
    <xf numFmtId="2" fontId="5" fillId="33" borderId="21" xfId="0" applyNumberFormat="1" applyFont="1" applyFill="1" applyBorder="1" applyAlignment="1" quotePrefix="1">
      <alignment horizontal="left" vertical="center" wrapText="1"/>
    </xf>
    <xf numFmtId="2" fontId="5" fillId="33" borderId="21" xfId="52" applyNumberFormat="1" applyFont="1" applyFill="1" applyBorder="1" applyAlignment="1" applyProtection="1">
      <alignment horizontal="left" vertical="justify" wrapText="1"/>
      <protection/>
    </xf>
    <xf numFmtId="2" fontId="5" fillId="33" borderId="26" xfId="0" applyNumberFormat="1" applyFont="1" applyFill="1" applyBorder="1" applyAlignment="1">
      <alignment horizontal="left" vertical="center" wrapText="1" shrinkToFit="1"/>
    </xf>
    <xf numFmtId="0" fontId="5" fillId="33" borderId="23" xfId="0" applyFont="1" applyFill="1" applyBorder="1" applyAlignment="1">
      <alignment horizontal="left"/>
    </xf>
    <xf numFmtId="0" fontId="5" fillId="33" borderId="23" xfId="53" applyFont="1" applyFill="1" applyBorder="1" applyAlignment="1">
      <alignment horizontal="left" vertical="center" wrapText="1"/>
      <protection/>
    </xf>
    <xf numFmtId="2" fontId="5" fillId="33" borderId="21" xfId="0" applyNumberFormat="1" applyFont="1" applyFill="1" applyBorder="1" applyAlignment="1">
      <alignment horizontal="left" wrapText="1"/>
    </xf>
    <xf numFmtId="2" fontId="5" fillId="33" borderId="21" xfId="0" applyNumberFormat="1" applyFont="1" applyFill="1" applyBorder="1" applyAlignment="1">
      <alignment horizontal="left" vertical="center" wrapText="1" shrinkToFit="1"/>
    </xf>
    <xf numFmtId="2" fontId="5" fillId="33" borderId="27" xfId="53" applyNumberFormat="1" applyFont="1" applyFill="1" applyBorder="1" applyAlignment="1">
      <alignment horizontal="left" vertical="center" wrapText="1"/>
      <protection/>
    </xf>
    <xf numFmtId="0" fontId="5" fillId="33" borderId="28" xfId="53" applyFont="1" applyFill="1" applyBorder="1" applyAlignment="1">
      <alignment vertical="center"/>
      <protection/>
    </xf>
    <xf numFmtId="0" fontId="5" fillId="34" borderId="28" xfId="53" applyFont="1" applyFill="1" applyBorder="1" applyAlignment="1">
      <alignment vertical="center"/>
      <protection/>
    </xf>
    <xf numFmtId="4" fontId="5" fillId="33" borderId="28" xfId="53" applyNumberFormat="1" applyFont="1" applyFill="1" applyBorder="1" applyAlignment="1">
      <alignment vertical="center" wrapText="1"/>
      <protection/>
    </xf>
    <xf numFmtId="4" fontId="5" fillId="34" borderId="28" xfId="53" applyNumberFormat="1" applyFont="1" applyFill="1" applyBorder="1" applyAlignment="1">
      <alignment vertical="center" wrapText="1"/>
      <protection/>
    </xf>
    <xf numFmtId="0" fontId="5" fillId="33" borderId="29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5" fillId="33" borderId="30" xfId="53" applyFont="1" applyFill="1" applyBorder="1" applyAlignment="1">
      <alignment horizontal="center" vertical="center" wrapText="1"/>
      <protection/>
    </xf>
    <xf numFmtId="0" fontId="5" fillId="33" borderId="31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 wrapText="1"/>
      <protection/>
    </xf>
    <xf numFmtId="0" fontId="5" fillId="33" borderId="32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4" borderId="0" xfId="53" applyFont="1" applyFill="1" applyBorder="1" applyAlignment="1">
      <alignment horizontal="center" vertical="center" wrapText="1"/>
      <protection/>
    </xf>
    <xf numFmtId="2" fontId="5" fillId="33" borderId="33" xfId="53" applyNumberFormat="1" applyFont="1" applyFill="1" applyBorder="1" applyAlignment="1">
      <alignment horizontal="left" vertical="center" wrapText="1"/>
      <protection/>
    </xf>
    <xf numFmtId="2" fontId="5" fillId="33" borderId="21" xfId="53" applyNumberFormat="1" applyFont="1" applyFill="1" applyBorder="1" applyAlignment="1">
      <alignment horizontal="left" vertical="center" wrapText="1"/>
      <protection/>
    </xf>
    <xf numFmtId="0" fontId="5" fillId="33" borderId="34" xfId="53" applyFont="1" applyFill="1" applyBorder="1" applyAlignment="1">
      <alignment horizontal="center" vertical="center" textRotation="90" wrapText="1"/>
      <protection/>
    </xf>
    <xf numFmtId="0" fontId="5" fillId="33" borderId="13" xfId="53" applyFont="1" applyFill="1" applyBorder="1" applyAlignment="1">
      <alignment horizontal="center" vertical="center" textRotation="90" wrapText="1"/>
      <protection/>
    </xf>
    <xf numFmtId="0" fontId="5" fillId="33" borderId="34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_СТТ_2010_PF" xfId="52"/>
    <cellStyle name="Обычный_Инвестиции Сети Сбыты ЭС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22"/>
  <sheetViews>
    <sheetView showZeros="0" tabSelected="1" view="pageBreakPreview" zoomScale="73" zoomScaleSheetLayoutView="73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2" sqref="K12"/>
    </sheetView>
  </sheetViews>
  <sheetFormatPr defaultColWidth="9.140625" defaultRowHeight="15" outlineLevelCol="1"/>
  <cols>
    <col min="1" max="1" width="76.140625" style="35" customWidth="1"/>
    <col min="2" max="2" width="9.00390625" style="3" customWidth="1"/>
    <col min="3" max="3" width="9.8515625" style="3" customWidth="1"/>
    <col min="4" max="4" width="12.7109375" style="3" customWidth="1"/>
    <col min="5" max="5" width="9.7109375" style="3" customWidth="1"/>
    <col min="6" max="6" width="14.57421875" style="3" customWidth="1"/>
    <col min="7" max="7" width="12.8515625" style="3" customWidth="1"/>
    <col min="8" max="8" width="11.28125" style="3" customWidth="1"/>
    <col min="9" max="9" width="13.7109375" style="3" customWidth="1"/>
    <col min="10" max="10" width="14.421875" style="3" customWidth="1"/>
    <col min="11" max="11" width="10.8515625" style="3" customWidth="1"/>
    <col min="12" max="12" width="11.140625" style="3" customWidth="1"/>
    <col min="13" max="13" width="14.00390625" style="3" customWidth="1"/>
    <col min="14" max="14" width="13.00390625" style="3" customWidth="1"/>
    <col min="15" max="15" width="11.7109375" style="3" customWidth="1"/>
    <col min="16" max="16" width="11.421875" style="3" customWidth="1"/>
    <col min="17" max="17" width="8.140625" style="3" hidden="1" customWidth="1"/>
    <col min="18" max="18" width="7.57421875" style="3" hidden="1" customWidth="1"/>
    <col min="19" max="19" width="7.28125" style="3" hidden="1" customWidth="1"/>
    <col min="20" max="20" width="14.28125" style="3" customWidth="1"/>
    <col min="21" max="21" width="12.28125" style="3" customWidth="1"/>
    <col min="22" max="22" width="10.8515625" style="3" customWidth="1"/>
    <col min="23" max="25" width="8.00390625" style="3" hidden="1" customWidth="1"/>
    <col min="26" max="26" width="7.7109375" style="3" hidden="1" customWidth="1"/>
    <col min="27" max="27" width="12.7109375" style="42" customWidth="1"/>
    <col min="28" max="28" width="13.421875" style="3" customWidth="1"/>
    <col min="29" max="29" width="9.7109375" style="3" customWidth="1"/>
    <col min="30" max="30" width="10.140625" style="3" customWidth="1"/>
    <col min="31" max="32" width="6.140625" style="3" customWidth="1"/>
    <col min="33" max="33" width="10.28125" style="3" customWidth="1"/>
    <col min="34" max="34" width="17.00390625" style="3" customWidth="1"/>
    <col min="35" max="35" width="14.8515625" style="3" customWidth="1"/>
    <col min="36" max="36" width="5.8515625" style="3" customWidth="1"/>
    <col min="37" max="37" width="6.00390625" style="3" customWidth="1"/>
    <col min="38" max="38" width="6.28125" style="3" customWidth="1"/>
    <col min="39" max="39" width="5.140625" style="3" customWidth="1"/>
    <col min="40" max="40" width="12.421875" style="2" hidden="1" customWidth="1"/>
    <col min="41" max="41" width="12.57421875" style="3" hidden="1" customWidth="1" outlineLevel="1"/>
    <col min="42" max="43" width="9.140625" style="3" hidden="1" customWidth="1" outlineLevel="1"/>
    <col min="44" max="44" width="9.140625" style="3" customWidth="1" collapsed="1"/>
    <col min="45" max="16384" width="9.140625" style="3" customWidth="1"/>
  </cols>
  <sheetData>
    <row r="1" spans="1:40" ht="102.75" customHeight="1" thickBot="1">
      <c r="A1" s="75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6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9"/>
    </row>
    <row r="2" spans="1:40" ht="27.75" customHeight="1">
      <c r="A2" s="77" t="s">
        <v>75</v>
      </c>
      <c r="B2" s="74" t="s">
        <v>76</v>
      </c>
      <c r="C2" s="74"/>
      <c r="D2" s="74" t="s">
        <v>77</v>
      </c>
      <c r="E2" s="74"/>
      <c r="F2" s="74"/>
      <c r="G2" s="74"/>
      <c r="H2" s="81" t="s">
        <v>78</v>
      </c>
      <c r="I2" s="82"/>
      <c r="J2" s="82"/>
      <c r="K2" s="82"/>
      <c r="L2" s="82"/>
      <c r="M2" s="82"/>
      <c r="N2" s="82"/>
      <c r="O2" s="82"/>
      <c r="P2" s="8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74" t="s">
        <v>79</v>
      </c>
      <c r="AI2" s="74" t="s">
        <v>80</v>
      </c>
      <c r="AJ2" s="74" t="s">
        <v>81</v>
      </c>
      <c r="AK2" s="74"/>
      <c r="AL2" s="74"/>
      <c r="AM2" s="79" t="s">
        <v>82</v>
      </c>
      <c r="AN2" s="71" t="s">
        <v>126</v>
      </c>
    </row>
    <row r="3" spans="1:40" ht="39" customHeight="1">
      <c r="A3" s="78"/>
      <c r="B3" s="69"/>
      <c r="C3" s="69"/>
      <c r="D3" s="69" t="s">
        <v>83</v>
      </c>
      <c r="E3" s="69" t="s">
        <v>84</v>
      </c>
      <c r="F3" s="69" t="s">
        <v>85</v>
      </c>
      <c r="G3" s="69" t="s">
        <v>86</v>
      </c>
      <c r="H3" s="69" t="s">
        <v>87</v>
      </c>
      <c r="I3" s="69"/>
      <c r="J3" s="69"/>
      <c r="K3" s="69" t="s">
        <v>88</v>
      </c>
      <c r="L3" s="69"/>
      <c r="M3" s="69"/>
      <c r="N3" s="69" t="s">
        <v>89</v>
      </c>
      <c r="O3" s="69"/>
      <c r="P3" s="69"/>
      <c r="Q3" s="69" t="s">
        <v>90</v>
      </c>
      <c r="R3" s="69"/>
      <c r="S3" s="69"/>
      <c r="T3" s="6" t="s">
        <v>127</v>
      </c>
      <c r="U3" s="7"/>
      <c r="V3" s="7"/>
      <c r="W3" s="7"/>
      <c r="X3" s="7"/>
      <c r="Y3" s="7"/>
      <c r="Z3" s="8"/>
      <c r="AA3" s="69" t="s">
        <v>130</v>
      </c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80"/>
      <c r="AN3" s="72"/>
    </row>
    <row r="4" spans="1:40" ht="24.75" customHeight="1">
      <c r="A4" s="78"/>
      <c r="B4" s="69"/>
      <c r="C4" s="69"/>
      <c r="D4" s="83"/>
      <c r="E4" s="69"/>
      <c r="F4" s="69"/>
      <c r="G4" s="69"/>
      <c r="H4" s="70" t="s">
        <v>91</v>
      </c>
      <c r="I4" s="70" t="s">
        <v>92</v>
      </c>
      <c r="J4" s="70" t="s">
        <v>93</v>
      </c>
      <c r="K4" s="70" t="s">
        <v>91</v>
      </c>
      <c r="L4" s="70" t="s">
        <v>92</v>
      </c>
      <c r="M4" s="70" t="s">
        <v>93</v>
      </c>
      <c r="N4" s="70" t="s">
        <v>91</v>
      </c>
      <c r="O4" s="70" t="s">
        <v>92</v>
      </c>
      <c r="P4" s="70" t="s">
        <v>93</v>
      </c>
      <c r="Q4" s="70" t="s">
        <v>91</v>
      </c>
      <c r="R4" s="70" t="s">
        <v>92</v>
      </c>
      <c r="S4" s="70" t="s">
        <v>93</v>
      </c>
      <c r="T4" s="70" t="s">
        <v>94</v>
      </c>
      <c r="U4" s="70" t="s">
        <v>92</v>
      </c>
      <c r="V4" s="70" t="s">
        <v>93</v>
      </c>
      <c r="W4" s="69" t="s">
        <v>95</v>
      </c>
      <c r="X4" s="69"/>
      <c r="Y4" s="69"/>
      <c r="Z4" s="69"/>
      <c r="AA4" s="70" t="s">
        <v>96</v>
      </c>
      <c r="AB4" s="70" t="s">
        <v>97</v>
      </c>
      <c r="AC4" s="70" t="s">
        <v>98</v>
      </c>
      <c r="AD4" s="70" t="s">
        <v>99</v>
      </c>
      <c r="AE4" s="70" t="s">
        <v>100</v>
      </c>
      <c r="AF4" s="70" t="s">
        <v>101</v>
      </c>
      <c r="AG4" s="70" t="s">
        <v>102</v>
      </c>
      <c r="AH4" s="69"/>
      <c r="AI4" s="69"/>
      <c r="AJ4" s="70" t="s">
        <v>103</v>
      </c>
      <c r="AK4" s="70" t="s">
        <v>104</v>
      </c>
      <c r="AL4" s="70" t="s">
        <v>105</v>
      </c>
      <c r="AM4" s="80"/>
      <c r="AN4" s="72"/>
    </row>
    <row r="5" spans="1:40" ht="39" customHeight="1">
      <c r="A5" s="78"/>
      <c r="B5" s="70" t="s">
        <v>106</v>
      </c>
      <c r="C5" s="70" t="s">
        <v>107</v>
      </c>
      <c r="D5" s="83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 t="s">
        <v>108</v>
      </c>
      <c r="X5" s="70" t="s">
        <v>109</v>
      </c>
      <c r="Y5" s="70" t="s">
        <v>110</v>
      </c>
      <c r="Z5" s="70" t="s">
        <v>111</v>
      </c>
      <c r="AA5" s="70"/>
      <c r="AB5" s="70"/>
      <c r="AC5" s="70"/>
      <c r="AD5" s="70"/>
      <c r="AE5" s="70"/>
      <c r="AF5" s="70"/>
      <c r="AG5" s="70"/>
      <c r="AH5" s="69"/>
      <c r="AI5" s="69"/>
      <c r="AJ5" s="70"/>
      <c r="AK5" s="70"/>
      <c r="AL5" s="70"/>
      <c r="AM5" s="80"/>
      <c r="AN5" s="72"/>
    </row>
    <row r="6" spans="1:40" ht="42" customHeight="1">
      <c r="A6" s="78"/>
      <c r="B6" s="70"/>
      <c r="C6" s="70"/>
      <c r="D6" s="83"/>
      <c r="E6" s="69"/>
      <c r="F6" s="69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69"/>
      <c r="AI6" s="69"/>
      <c r="AJ6" s="70"/>
      <c r="AK6" s="70"/>
      <c r="AL6" s="70"/>
      <c r="AM6" s="80"/>
      <c r="AN6" s="73"/>
    </row>
    <row r="7" spans="1:40" s="39" customFormat="1" ht="19.5" customHeight="1">
      <c r="A7" s="38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40">
        <v>17</v>
      </c>
      <c r="U7" s="36">
        <v>18</v>
      </c>
      <c r="V7" s="36">
        <v>19</v>
      </c>
      <c r="W7" s="36">
        <v>23</v>
      </c>
      <c r="X7" s="36">
        <v>24</v>
      </c>
      <c r="Y7" s="36">
        <v>25</v>
      </c>
      <c r="Z7" s="36">
        <v>26</v>
      </c>
      <c r="AA7" s="40">
        <v>20</v>
      </c>
      <c r="AB7" s="36">
        <v>21</v>
      </c>
      <c r="AC7" s="36">
        <v>22</v>
      </c>
      <c r="AD7" s="36">
        <v>23</v>
      </c>
      <c r="AE7" s="36">
        <v>24</v>
      </c>
      <c r="AF7" s="36">
        <v>25</v>
      </c>
      <c r="AG7" s="36">
        <v>26</v>
      </c>
      <c r="AH7" s="36">
        <v>27</v>
      </c>
      <c r="AI7" s="36">
        <v>28</v>
      </c>
      <c r="AJ7" s="36">
        <v>30</v>
      </c>
      <c r="AK7" s="36">
        <v>31</v>
      </c>
      <c r="AL7" s="36">
        <v>32</v>
      </c>
      <c r="AM7" s="37">
        <v>33</v>
      </c>
      <c r="AN7" s="37">
        <v>40</v>
      </c>
    </row>
    <row r="8" spans="1:40" ht="26.25" customHeight="1">
      <c r="A8" s="33" t="s">
        <v>112</v>
      </c>
      <c r="B8" s="9"/>
      <c r="C8" s="9"/>
      <c r="D8" s="9"/>
      <c r="E8" s="9"/>
      <c r="F8" s="10"/>
      <c r="G8" s="10"/>
      <c r="H8" s="10">
        <f>I8+J8</f>
        <v>11589.70874</v>
      </c>
      <c r="I8" s="10">
        <f>SUM(I9:I74)</f>
        <v>2255.3722500000003</v>
      </c>
      <c r="J8" s="10">
        <f>SUM(J9:J74)</f>
        <v>9334.33649</v>
      </c>
      <c r="K8" s="10">
        <f>L8+M8</f>
        <v>11832.264720338984</v>
      </c>
      <c r="L8" s="10">
        <f>SUM(L9:L74)</f>
        <v>6789.3419403389835</v>
      </c>
      <c r="M8" s="10">
        <f>SUM(M9:M74)</f>
        <v>5042.922780000001</v>
      </c>
      <c r="N8" s="10">
        <f>O8+P8</f>
        <v>38940.2558</v>
      </c>
      <c r="O8" s="10">
        <f>SUM(O9:O84)</f>
        <v>11754.299050000003</v>
      </c>
      <c r="P8" s="10">
        <f>SUM(P9:P84)</f>
        <v>27185.956749999998</v>
      </c>
      <c r="Q8" s="10">
        <f>SUM(Q9:Q74)</f>
        <v>0</v>
      </c>
      <c r="R8" s="10">
        <f>SUM(R9:R74)</f>
        <v>0</v>
      </c>
      <c r="S8" s="10">
        <f>SUM(S9:S74)</f>
        <v>0</v>
      </c>
      <c r="T8" s="43">
        <f>SUM(T9:T94)</f>
        <v>62362.22926033897</v>
      </c>
      <c r="U8" s="10">
        <f>I8+L8+O8</f>
        <v>20799.013240338987</v>
      </c>
      <c r="V8" s="10">
        <f>J8+M8+P8</f>
        <v>41563.21602</v>
      </c>
      <c r="W8" s="10">
        <f aca="true" t="shared" si="0" ref="W8:AB8">SUM(W9:W94)</f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43">
        <f t="shared" si="0"/>
        <v>82617.4005767796</v>
      </c>
      <c r="AB8" s="10">
        <f t="shared" si="0"/>
        <v>71081.66372118644</v>
      </c>
      <c r="AC8" s="10">
        <f>SUM(AC9:AC95)</f>
        <v>1933.4291525423732</v>
      </c>
      <c r="AD8" s="10">
        <f aca="true" t="shared" si="1" ref="AD8:AI8">SUM(AD9:AD94)</f>
        <v>0</v>
      </c>
      <c r="AE8" s="10">
        <f t="shared" si="1"/>
        <v>0</v>
      </c>
      <c r="AF8" s="10">
        <f t="shared" si="1"/>
        <v>0</v>
      </c>
      <c r="AG8" s="10">
        <f t="shared" si="1"/>
        <v>9602.307703050847</v>
      </c>
      <c r="AH8" s="10">
        <f t="shared" si="1"/>
        <v>62362.22926033897</v>
      </c>
      <c r="AI8" s="10">
        <f t="shared" si="1"/>
        <v>0</v>
      </c>
      <c r="AJ8" s="9"/>
      <c r="AK8" s="9"/>
      <c r="AL8" s="9"/>
      <c r="AM8" s="11"/>
      <c r="AN8" s="49">
        <f>SUM(AN9:AN95)</f>
        <v>110448.65899999999</v>
      </c>
    </row>
    <row r="9" spans="1:41" s="2" customFormat="1" ht="45" customHeight="1">
      <c r="A9" s="50" t="s">
        <v>0</v>
      </c>
      <c r="B9" s="2">
        <v>2011</v>
      </c>
      <c r="C9" s="2">
        <v>2011</v>
      </c>
      <c r="F9" s="12">
        <f>T9</f>
        <v>2438.48359</v>
      </c>
      <c r="G9" s="12">
        <f>F9</f>
        <v>2438.48359</v>
      </c>
      <c r="H9" s="24">
        <f aca="true" t="shared" si="2" ref="H9:H72">I9+J9</f>
        <v>220.502</v>
      </c>
      <c r="I9" s="24">
        <v>220.502</v>
      </c>
      <c r="J9" s="24"/>
      <c r="K9" s="12">
        <f aca="true" t="shared" si="3" ref="K9:K15">L9+M9</f>
        <v>362.64159</v>
      </c>
      <c r="L9" s="24">
        <v>362.64159</v>
      </c>
      <c r="M9" s="24"/>
      <c r="N9" s="12">
        <f aca="true" t="shared" si="4" ref="N9:N72">O9+P9</f>
        <v>1855.34</v>
      </c>
      <c r="O9" s="12">
        <f>1855.34-140.133</f>
        <v>1715.2069999999999</v>
      </c>
      <c r="P9" s="12">
        <v>140.133</v>
      </c>
      <c r="Q9" s="12"/>
      <c r="R9" s="12"/>
      <c r="S9" s="12"/>
      <c r="T9" s="41">
        <f>H9+K9+N9+Q9</f>
        <v>2438.48359</v>
      </c>
      <c r="U9" s="10">
        <f aca="true" t="shared" si="5" ref="U9:U72">I9+L9+O9</f>
        <v>2298.35059</v>
      </c>
      <c r="V9" s="10">
        <f aca="true" t="shared" si="6" ref="V9:V72">J9+M9+P9</f>
        <v>140.133</v>
      </c>
      <c r="W9" s="12"/>
      <c r="X9" s="12"/>
      <c r="Y9" s="12"/>
      <c r="Z9" s="12"/>
      <c r="AA9" s="41">
        <f>AB9+AC9+AD9+AE9+AF9+AG9</f>
        <v>2307.141583728813</v>
      </c>
      <c r="AB9" s="12">
        <v>2307.141583728813</v>
      </c>
      <c r="AC9" s="12"/>
      <c r="AD9" s="12"/>
      <c r="AE9" s="12"/>
      <c r="AF9" s="12"/>
      <c r="AG9" s="12"/>
      <c r="AH9" s="12">
        <f>T9</f>
        <v>2438.48359</v>
      </c>
      <c r="AM9" s="6"/>
      <c r="AN9" s="51">
        <v>3376.559</v>
      </c>
      <c r="AO9" s="47" t="s">
        <v>125</v>
      </c>
    </row>
    <row r="10" spans="1:41" s="2" customFormat="1" ht="45" customHeight="1">
      <c r="A10" s="50" t="s">
        <v>1</v>
      </c>
      <c r="B10" s="2">
        <v>2011</v>
      </c>
      <c r="C10" s="2">
        <v>2011</v>
      </c>
      <c r="F10" s="12">
        <f aca="true" t="shared" si="7" ref="F10:F41">T10</f>
        <v>4439.81114</v>
      </c>
      <c r="G10" s="12">
        <f aca="true" t="shared" si="8" ref="G10:G40">F10</f>
        <v>4439.81114</v>
      </c>
      <c r="H10" s="24">
        <f t="shared" si="2"/>
        <v>178.44761</v>
      </c>
      <c r="I10" s="24">
        <v>178.44761</v>
      </c>
      <c r="J10" s="24"/>
      <c r="K10" s="12">
        <f t="shared" si="3"/>
        <v>2112.50353</v>
      </c>
      <c r="L10" s="24">
        <v>2112.50353</v>
      </c>
      <c r="M10" s="24"/>
      <c r="N10" s="12">
        <f t="shared" si="4"/>
        <v>2148.86</v>
      </c>
      <c r="O10" s="12">
        <f>2148.86-506</f>
        <v>1642.8600000000001</v>
      </c>
      <c r="P10" s="12">
        <v>506</v>
      </c>
      <c r="Q10" s="12"/>
      <c r="R10" s="12"/>
      <c r="S10" s="12"/>
      <c r="T10" s="41">
        <f aca="true" t="shared" si="9" ref="T10:T15">H10+K10+N10+Q10</f>
        <v>4439.81114</v>
      </c>
      <c r="U10" s="10">
        <f t="shared" si="5"/>
        <v>3933.8111400000003</v>
      </c>
      <c r="V10" s="10">
        <f t="shared" si="6"/>
        <v>506</v>
      </c>
      <c r="W10" s="12"/>
      <c r="X10" s="12"/>
      <c r="Y10" s="12"/>
      <c r="Z10" s="12"/>
      <c r="AA10" s="41">
        <f aca="true" t="shared" si="10" ref="AA10:AA73">AB10+AC10+AD10+AE10+AF10+AG10</f>
        <v>4564.262729661018</v>
      </c>
      <c r="AB10" s="12">
        <v>4564.262729661018</v>
      </c>
      <c r="AC10" s="12"/>
      <c r="AD10" s="12"/>
      <c r="AE10" s="12"/>
      <c r="AF10" s="12"/>
      <c r="AG10" s="12"/>
      <c r="AH10" s="12">
        <f aca="true" t="shared" si="11" ref="AH10:AH73">T10</f>
        <v>4439.81114</v>
      </c>
      <c r="AM10" s="6"/>
      <c r="AN10" s="51">
        <v>6716.868</v>
      </c>
      <c r="AO10" s="47" t="s">
        <v>125</v>
      </c>
    </row>
    <row r="11" spans="1:41" s="2" customFormat="1" ht="45" customHeight="1">
      <c r="A11" s="50" t="s">
        <v>3</v>
      </c>
      <c r="B11" s="2">
        <v>2011</v>
      </c>
      <c r="C11" s="2">
        <v>2011</v>
      </c>
      <c r="F11" s="12">
        <f>T11</f>
        <v>2199.985</v>
      </c>
      <c r="G11" s="12">
        <f>F11</f>
        <v>2199.985</v>
      </c>
      <c r="H11" s="24">
        <f t="shared" si="2"/>
        <v>67.80000000000001</v>
      </c>
      <c r="I11" s="24"/>
      <c r="J11" s="24">
        <v>67.80000000000001</v>
      </c>
      <c r="K11" s="12">
        <f t="shared" si="3"/>
        <v>2132.185</v>
      </c>
      <c r="L11" s="24"/>
      <c r="M11" s="24">
        <v>2132.185</v>
      </c>
      <c r="N11" s="12">
        <f t="shared" si="4"/>
        <v>0</v>
      </c>
      <c r="O11" s="12">
        <v>0</v>
      </c>
      <c r="P11" s="12"/>
      <c r="Q11" s="12"/>
      <c r="R11" s="12"/>
      <c r="S11" s="12"/>
      <c r="T11" s="41">
        <f t="shared" si="9"/>
        <v>2199.985</v>
      </c>
      <c r="U11" s="10">
        <f t="shared" si="5"/>
        <v>0</v>
      </c>
      <c r="V11" s="10">
        <f t="shared" si="6"/>
        <v>2199.985</v>
      </c>
      <c r="W11" s="12"/>
      <c r="X11" s="12"/>
      <c r="Y11" s="12"/>
      <c r="Z11" s="12"/>
      <c r="AA11" s="41">
        <f t="shared" si="10"/>
        <v>2199.9849999999997</v>
      </c>
      <c r="AB11" s="12">
        <v>2199.9849999999997</v>
      </c>
      <c r="AC11" s="12"/>
      <c r="AD11" s="12"/>
      <c r="AE11" s="12"/>
      <c r="AF11" s="12"/>
      <c r="AG11" s="12"/>
      <c r="AH11" s="12">
        <f t="shared" si="11"/>
        <v>2199.985</v>
      </c>
      <c r="AM11" s="6"/>
      <c r="AN11" s="51">
        <v>2877.25</v>
      </c>
      <c r="AO11" s="47" t="s">
        <v>125</v>
      </c>
    </row>
    <row r="12" spans="1:41" s="2" customFormat="1" ht="37.5" customHeight="1">
      <c r="A12" s="50" t="s">
        <v>4</v>
      </c>
      <c r="B12" s="2">
        <v>2011</v>
      </c>
      <c r="C12" s="2">
        <v>2011</v>
      </c>
      <c r="F12" s="12">
        <f t="shared" si="7"/>
        <v>1652.83718</v>
      </c>
      <c r="G12" s="12">
        <f t="shared" si="8"/>
        <v>1652.83718</v>
      </c>
      <c r="H12" s="24">
        <f t="shared" si="2"/>
        <v>1206.46576</v>
      </c>
      <c r="I12" s="24">
        <v>1206.46576</v>
      </c>
      <c r="J12" s="12"/>
      <c r="K12" s="12">
        <f t="shared" si="3"/>
        <v>227.57142000000002</v>
      </c>
      <c r="L12" s="24">
        <v>227.57142000000002</v>
      </c>
      <c r="M12" s="12"/>
      <c r="N12" s="12">
        <f t="shared" si="4"/>
        <v>218.79999999999998</v>
      </c>
      <c r="O12" s="12">
        <v>218.79999999999998</v>
      </c>
      <c r="P12" s="12"/>
      <c r="Q12" s="12"/>
      <c r="R12" s="12"/>
      <c r="S12" s="12"/>
      <c r="T12" s="41">
        <f t="shared" si="9"/>
        <v>1652.83718</v>
      </c>
      <c r="U12" s="10">
        <f t="shared" si="5"/>
        <v>1652.83718</v>
      </c>
      <c r="V12" s="10">
        <f t="shared" si="6"/>
        <v>0</v>
      </c>
      <c r="W12" s="12"/>
      <c r="X12" s="12"/>
      <c r="Y12" s="12"/>
      <c r="Z12" s="12"/>
      <c r="AA12" s="41">
        <f t="shared" si="10"/>
        <v>1667.3317905084746</v>
      </c>
      <c r="AB12" s="12">
        <v>1667.3317905084746</v>
      </c>
      <c r="AC12" s="12"/>
      <c r="AD12" s="12"/>
      <c r="AE12" s="12"/>
      <c r="AF12" s="12"/>
      <c r="AG12" s="12"/>
      <c r="AH12" s="12">
        <f t="shared" si="11"/>
        <v>1652.83718</v>
      </c>
      <c r="AM12" s="6"/>
      <c r="AN12" s="51">
        <v>1610.119</v>
      </c>
      <c r="AO12" s="47" t="s">
        <v>125</v>
      </c>
    </row>
    <row r="13" spans="1:41" s="2" customFormat="1" ht="37.5" customHeight="1">
      <c r="A13" s="50" t="s">
        <v>5</v>
      </c>
      <c r="B13" s="2">
        <v>2011</v>
      </c>
      <c r="C13" s="2">
        <v>2011</v>
      </c>
      <c r="F13" s="12">
        <f t="shared" si="7"/>
        <v>1210.23421</v>
      </c>
      <c r="G13" s="12">
        <f t="shared" si="8"/>
        <v>1210.23421</v>
      </c>
      <c r="H13" s="24">
        <f t="shared" si="2"/>
        <v>408.37181999999996</v>
      </c>
      <c r="I13" s="24">
        <v>408.37181999999996</v>
      </c>
      <c r="J13" s="12"/>
      <c r="K13" s="12">
        <f t="shared" si="3"/>
        <v>685.82239</v>
      </c>
      <c r="L13" s="24">
        <v>685.82239</v>
      </c>
      <c r="M13" s="12"/>
      <c r="N13" s="12">
        <f t="shared" si="4"/>
        <v>116.03999999999999</v>
      </c>
      <c r="O13" s="12">
        <v>116.03999999999999</v>
      </c>
      <c r="P13" s="12"/>
      <c r="Q13" s="12"/>
      <c r="R13" s="12"/>
      <c r="S13" s="12"/>
      <c r="T13" s="41">
        <f t="shared" si="9"/>
        <v>1210.23421</v>
      </c>
      <c r="U13" s="10">
        <f t="shared" si="5"/>
        <v>1210.23421</v>
      </c>
      <c r="V13" s="10">
        <f t="shared" si="6"/>
        <v>0</v>
      </c>
      <c r="W13" s="12"/>
      <c r="X13" s="12"/>
      <c r="Y13" s="12"/>
      <c r="Z13" s="12"/>
      <c r="AA13" s="41">
        <f t="shared" si="10"/>
        <v>1150.8505691525424</v>
      </c>
      <c r="AB13" s="12">
        <v>1150.8505691525424</v>
      </c>
      <c r="AC13" s="12"/>
      <c r="AD13" s="12"/>
      <c r="AE13" s="12"/>
      <c r="AF13" s="12"/>
      <c r="AG13" s="12"/>
      <c r="AH13" s="12">
        <f t="shared" si="11"/>
        <v>1210.23421</v>
      </c>
      <c r="AM13" s="6"/>
      <c r="AN13" s="51">
        <v>1161.915</v>
      </c>
      <c r="AO13" s="47" t="s">
        <v>125</v>
      </c>
    </row>
    <row r="14" spans="1:41" s="2" customFormat="1" ht="37.5" customHeight="1">
      <c r="A14" s="50" t="s">
        <v>33</v>
      </c>
      <c r="B14" s="2">
        <v>2011</v>
      </c>
      <c r="C14" s="2">
        <v>2011</v>
      </c>
      <c r="F14" s="12">
        <f t="shared" si="7"/>
        <v>281.35656</v>
      </c>
      <c r="G14" s="12">
        <f t="shared" si="8"/>
        <v>281.35656</v>
      </c>
      <c r="H14" s="24">
        <f t="shared" si="2"/>
        <v>30.12656</v>
      </c>
      <c r="I14" s="24">
        <v>30.12656</v>
      </c>
      <c r="J14" s="12"/>
      <c r="K14" s="12">
        <f t="shared" si="3"/>
        <v>94.3</v>
      </c>
      <c r="L14" s="24">
        <v>94.3</v>
      </c>
      <c r="M14" s="12"/>
      <c r="N14" s="12">
        <f t="shared" si="4"/>
        <v>156.93</v>
      </c>
      <c r="O14" s="12">
        <v>156.93</v>
      </c>
      <c r="P14" s="12"/>
      <c r="Q14" s="12"/>
      <c r="R14" s="12"/>
      <c r="S14" s="12"/>
      <c r="T14" s="41">
        <f t="shared" si="9"/>
        <v>281.35656</v>
      </c>
      <c r="U14" s="10">
        <f t="shared" si="5"/>
        <v>281.35656</v>
      </c>
      <c r="V14" s="10">
        <f t="shared" si="6"/>
        <v>0</v>
      </c>
      <c r="W14" s="12"/>
      <c r="X14" s="12"/>
      <c r="Y14" s="12"/>
      <c r="Z14" s="12"/>
      <c r="AA14" s="41">
        <f t="shared" si="10"/>
        <v>210.0850854237288</v>
      </c>
      <c r="AB14" s="12">
        <v>210.0850854237288</v>
      </c>
      <c r="AC14" s="12"/>
      <c r="AD14" s="12"/>
      <c r="AE14" s="12"/>
      <c r="AF14" s="12"/>
      <c r="AG14" s="12"/>
      <c r="AH14" s="12">
        <f t="shared" si="11"/>
        <v>281.35656</v>
      </c>
      <c r="AM14" s="6"/>
      <c r="AN14" s="51">
        <v>263.744</v>
      </c>
      <c r="AO14" s="47" t="s">
        <v>125</v>
      </c>
    </row>
    <row r="15" spans="1:254" s="2" customFormat="1" ht="37.5" customHeight="1">
      <c r="A15" s="52" t="s">
        <v>6</v>
      </c>
      <c r="B15" s="9">
        <v>2011</v>
      </c>
      <c r="C15" s="9">
        <v>2011</v>
      </c>
      <c r="D15" s="9"/>
      <c r="E15" s="9"/>
      <c r="F15" s="10">
        <f t="shared" si="7"/>
        <v>268.09937</v>
      </c>
      <c r="G15" s="10">
        <f t="shared" si="8"/>
        <v>268.09937</v>
      </c>
      <c r="H15" s="24">
        <f t="shared" si="2"/>
        <v>0</v>
      </c>
      <c r="I15" s="25">
        <v>0</v>
      </c>
      <c r="J15" s="10"/>
      <c r="K15" s="12">
        <f t="shared" si="3"/>
        <v>117.03937</v>
      </c>
      <c r="L15" s="25">
        <v>117.03937</v>
      </c>
      <c r="M15" s="10"/>
      <c r="N15" s="12">
        <f t="shared" si="4"/>
        <v>151.06</v>
      </c>
      <c r="O15" s="10">
        <v>151.06</v>
      </c>
      <c r="P15" s="10"/>
      <c r="Q15" s="10"/>
      <c r="R15" s="10"/>
      <c r="S15" s="12"/>
      <c r="T15" s="41">
        <f t="shared" si="9"/>
        <v>268.09937</v>
      </c>
      <c r="U15" s="10">
        <f t="shared" si="5"/>
        <v>268.09937</v>
      </c>
      <c r="V15" s="10">
        <f t="shared" si="6"/>
        <v>0</v>
      </c>
      <c r="W15" s="12"/>
      <c r="X15" s="12"/>
      <c r="Y15" s="12"/>
      <c r="Z15" s="12"/>
      <c r="AA15" s="41">
        <f t="shared" si="10"/>
        <v>246.10382322033897</v>
      </c>
      <c r="AB15" s="12">
        <v>246.10382322033897</v>
      </c>
      <c r="AC15" s="10"/>
      <c r="AD15" s="10"/>
      <c r="AE15" s="10"/>
      <c r="AF15" s="10"/>
      <c r="AG15" s="10"/>
      <c r="AH15" s="10">
        <f t="shared" si="11"/>
        <v>268.09937</v>
      </c>
      <c r="AI15" s="9"/>
      <c r="AJ15" s="9"/>
      <c r="AK15" s="9"/>
      <c r="AL15" s="9"/>
      <c r="AM15" s="11"/>
      <c r="AN15" s="53">
        <v>319.727</v>
      </c>
      <c r="AO15" s="47" t="s">
        <v>125</v>
      </c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41" s="2" customFormat="1" ht="37.5" customHeight="1">
      <c r="A16" s="50" t="s">
        <v>10</v>
      </c>
      <c r="B16" s="2">
        <v>2011</v>
      </c>
      <c r="C16" s="2">
        <v>2011</v>
      </c>
      <c r="F16" s="12">
        <f t="shared" si="7"/>
        <v>288.03</v>
      </c>
      <c r="G16" s="12"/>
      <c r="H16" s="24">
        <f t="shared" si="2"/>
        <v>0</v>
      </c>
      <c r="I16" s="12"/>
      <c r="J16" s="12">
        <v>0</v>
      </c>
      <c r="K16" s="12">
        <f>L16+M16</f>
        <v>288.03</v>
      </c>
      <c r="L16" s="24"/>
      <c r="M16" s="24">
        <v>288.03</v>
      </c>
      <c r="N16" s="12">
        <f t="shared" si="4"/>
        <v>0</v>
      </c>
      <c r="O16" s="12"/>
      <c r="P16" s="12">
        <v>0</v>
      </c>
      <c r="Q16" s="12"/>
      <c r="R16" s="12"/>
      <c r="S16" s="12"/>
      <c r="T16" s="41">
        <f>H16+K16+N16+Q16</f>
        <v>288.03</v>
      </c>
      <c r="U16" s="10">
        <f t="shared" si="5"/>
        <v>0</v>
      </c>
      <c r="V16" s="10">
        <f t="shared" si="6"/>
        <v>288.03</v>
      </c>
      <c r="W16" s="12"/>
      <c r="X16" s="12"/>
      <c r="Y16" s="12"/>
      <c r="Z16" s="13"/>
      <c r="AA16" s="41">
        <f t="shared" si="10"/>
        <v>288.03</v>
      </c>
      <c r="AB16" s="12">
        <v>288.03</v>
      </c>
      <c r="AC16" s="12"/>
      <c r="AD16" s="12"/>
      <c r="AE16" s="12"/>
      <c r="AF16" s="12"/>
      <c r="AG16" s="12"/>
      <c r="AH16" s="12">
        <f t="shared" si="11"/>
        <v>288.03</v>
      </c>
      <c r="AN16" s="51">
        <v>318.686</v>
      </c>
      <c r="AO16" s="47" t="s">
        <v>128</v>
      </c>
    </row>
    <row r="17" spans="1:254" s="2" customFormat="1" ht="37.5" customHeight="1">
      <c r="A17" s="54" t="s">
        <v>11</v>
      </c>
      <c r="B17" s="14">
        <v>2011</v>
      </c>
      <c r="C17" s="14">
        <v>2011</v>
      </c>
      <c r="D17" s="14"/>
      <c r="E17" s="14"/>
      <c r="F17" s="15">
        <f t="shared" si="7"/>
        <v>669.487118644068</v>
      </c>
      <c r="G17" s="15">
        <f t="shared" si="8"/>
        <v>669.487118644068</v>
      </c>
      <c r="H17" s="24">
        <f t="shared" si="2"/>
        <v>0</v>
      </c>
      <c r="I17" s="15">
        <v>0</v>
      </c>
      <c r="J17" s="15"/>
      <c r="K17" s="12">
        <f aca="true" t="shared" si="12" ref="K17:K79">L17+M17</f>
        <v>645.127118644068</v>
      </c>
      <c r="L17" s="15">
        <v>645.127118644068</v>
      </c>
      <c r="M17" s="15"/>
      <c r="N17" s="12">
        <f t="shared" si="4"/>
        <v>24.36</v>
      </c>
      <c r="O17" s="15">
        <v>24.36</v>
      </c>
      <c r="P17" s="15"/>
      <c r="Q17" s="15"/>
      <c r="R17" s="15"/>
      <c r="S17" s="12"/>
      <c r="T17" s="41">
        <f aca="true" t="shared" si="13" ref="T17:T79">H17+K17+N17+Q17</f>
        <v>669.487118644068</v>
      </c>
      <c r="U17" s="10">
        <f t="shared" si="5"/>
        <v>669.487118644068</v>
      </c>
      <c r="V17" s="10">
        <f t="shared" si="6"/>
        <v>0</v>
      </c>
      <c r="W17" s="12"/>
      <c r="X17" s="12"/>
      <c r="Y17" s="12"/>
      <c r="Z17" s="12"/>
      <c r="AA17" s="41">
        <f t="shared" si="10"/>
        <v>645.1271186440679</v>
      </c>
      <c r="AB17" s="12">
        <v>645.1271186440679</v>
      </c>
      <c r="AC17" s="15"/>
      <c r="AD17" s="15"/>
      <c r="AE17" s="15"/>
      <c r="AF17" s="15"/>
      <c r="AG17" s="15"/>
      <c r="AH17" s="15">
        <f t="shared" si="11"/>
        <v>669.487118644068</v>
      </c>
      <c r="AI17" s="14"/>
      <c r="AJ17" s="14"/>
      <c r="AK17" s="14"/>
      <c r="AL17" s="14"/>
      <c r="AM17" s="16"/>
      <c r="AN17" s="55">
        <v>857.038</v>
      </c>
      <c r="AO17" s="47" t="s">
        <v>125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</row>
    <row r="18" spans="1:41" s="2" customFormat="1" ht="37.5" customHeight="1">
      <c r="A18" s="50" t="s">
        <v>12</v>
      </c>
      <c r="B18" s="2">
        <v>2011</v>
      </c>
      <c r="C18" s="2">
        <v>2011</v>
      </c>
      <c r="F18" s="12">
        <f t="shared" si="7"/>
        <v>358.5534</v>
      </c>
      <c r="G18" s="12">
        <f t="shared" si="8"/>
        <v>358.5534</v>
      </c>
      <c r="H18" s="24">
        <f t="shared" si="2"/>
        <v>0</v>
      </c>
      <c r="I18" s="12">
        <v>0</v>
      </c>
      <c r="J18" s="12"/>
      <c r="K18" s="12">
        <f t="shared" si="12"/>
        <v>358.5534</v>
      </c>
      <c r="L18" s="12">
        <v>358.5534</v>
      </c>
      <c r="M18" s="12"/>
      <c r="N18" s="12">
        <f t="shared" si="4"/>
        <v>0</v>
      </c>
      <c r="O18" s="12">
        <v>0</v>
      </c>
      <c r="P18" s="12"/>
      <c r="Q18" s="12"/>
      <c r="R18" s="12"/>
      <c r="S18" s="12"/>
      <c r="T18" s="41">
        <f t="shared" si="13"/>
        <v>358.5534</v>
      </c>
      <c r="U18" s="10">
        <f t="shared" si="5"/>
        <v>358.5534</v>
      </c>
      <c r="V18" s="10">
        <f t="shared" si="6"/>
        <v>0</v>
      </c>
      <c r="W18" s="12"/>
      <c r="X18" s="12"/>
      <c r="Y18" s="12"/>
      <c r="Z18" s="12"/>
      <c r="AA18" s="41">
        <f t="shared" si="10"/>
        <v>358.6908220338983</v>
      </c>
      <c r="AB18" s="12"/>
      <c r="AC18" s="12"/>
      <c r="AD18" s="12"/>
      <c r="AE18" s="12"/>
      <c r="AF18" s="12"/>
      <c r="AG18" s="12">
        <v>358.6908220338983</v>
      </c>
      <c r="AH18" s="12">
        <f t="shared" si="11"/>
        <v>358.5534</v>
      </c>
      <c r="AM18" s="6"/>
      <c r="AN18" s="51"/>
      <c r="AO18" s="47" t="s">
        <v>128</v>
      </c>
    </row>
    <row r="19" spans="1:41" s="2" customFormat="1" ht="37.5" customHeight="1">
      <c r="A19" s="50" t="s">
        <v>13</v>
      </c>
      <c r="B19" s="2">
        <v>2011</v>
      </c>
      <c r="C19" s="2">
        <v>2011</v>
      </c>
      <c r="F19" s="12">
        <f t="shared" si="7"/>
        <v>269.64379</v>
      </c>
      <c r="G19" s="12">
        <f t="shared" si="8"/>
        <v>269.64379</v>
      </c>
      <c r="H19" s="24">
        <f t="shared" si="2"/>
        <v>0</v>
      </c>
      <c r="I19" s="12">
        <v>0</v>
      </c>
      <c r="J19" s="12"/>
      <c r="K19" s="12">
        <f t="shared" si="12"/>
        <v>269.64379</v>
      </c>
      <c r="L19" s="12">
        <v>269.64379</v>
      </c>
      <c r="M19" s="12"/>
      <c r="N19" s="12">
        <f t="shared" si="4"/>
        <v>0</v>
      </c>
      <c r="O19" s="12">
        <v>0</v>
      </c>
      <c r="P19" s="12"/>
      <c r="Q19" s="12"/>
      <c r="R19" s="12"/>
      <c r="S19" s="12"/>
      <c r="T19" s="41">
        <f t="shared" si="13"/>
        <v>269.64379</v>
      </c>
      <c r="U19" s="10">
        <f t="shared" si="5"/>
        <v>269.64379</v>
      </c>
      <c r="V19" s="10">
        <f t="shared" si="6"/>
        <v>0</v>
      </c>
      <c r="W19" s="12"/>
      <c r="X19" s="12"/>
      <c r="Y19" s="12"/>
      <c r="Z19" s="12"/>
      <c r="AA19" s="41">
        <f t="shared" si="10"/>
        <v>269.64</v>
      </c>
      <c r="AB19" s="12">
        <v>269.64</v>
      </c>
      <c r="AC19" s="12"/>
      <c r="AD19" s="12"/>
      <c r="AE19" s="12"/>
      <c r="AF19" s="12"/>
      <c r="AG19" s="12"/>
      <c r="AH19" s="12">
        <f t="shared" si="11"/>
        <v>269.64379</v>
      </c>
      <c r="AM19" s="6"/>
      <c r="AN19" s="51"/>
      <c r="AO19" s="47" t="s">
        <v>128</v>
      </c>
    </row>
    <row r="20" spans="1:41" s="2" customFormat="1" ht="37.5" customHeight="1">
      <c r="A20" s="50" t="s">
        <v>8</v>
      </c>
      <c r="B20" s="2">
        <v>2011</v>
      </c>
      <c r="C20" s="2">
        <v>2011</v>
      </c>
      <c r="F20" s="12">
        <f t="shared" si="7"/>
        <v>27.7169491525424</v>
      </c>
      <c r="G20" s="12">
        <f t="shared" si="8"/>
        <v>27.7169491525424</v>
      </c>
      <c r="H20" s="24">
        <f t="shared" si="2"/>
        <v>0</v>
      </c>
      <c r="I20" s="12">
        <v>0</v>
      </c>
      <c r="J20" s="12"/>
      <c r="K20" s="12">
        <f t="shared" si="12"/>
        <v>27.7169491525424</v>
      </c>
      <c r="L20" s="12">
        <v>27.7169491525424</v>
      </c>
      <c r="M20" s="12"/>
      <c r="N20" s="12">
        <f t="shared" si="4"/>
        <v>0</v>
      </c>
      <c r="O20" s="12">
        <v>0</v>
      </c>
      <c r="P20" s="12"/>
      <c r="Q20" s="12"/>
      <c r="R20" s="12"/>
      <c r="S20" s="12"/>
      <c r="T20" s="41">
        <f t="shared" si="13"/>
        <v>27.7169491525424</v>
      </c>
      <c r="U20" s="10">
        <f t="shared" si="5"/>
        <v>27.7169491525424</v>
      </c>
      <c r="V20" s="10">
        <f t="shared" si="6"/>
        <v>0</v>
      </c>
      <c r="W20" s="12"/>
      <c r="X20" s="12"/>
      <c r="Y20" s="12"/>
      <c r="Z20" s="12"/>
      <c r="AA20" s="41">
        <f t="shared" si="10"/>
        <v>27.7169491525424</v>
      </c>
      <c r="AB20" s="12">
        <v>27.7169491525424</v>
      </c>
      <c r="AC20" s="12"/>
      <c r="AD20" s="12"/>
      <c r="AE20" s="12"/>
      <c r="AF20" s="12"/>
      <c r="AG20" s="12"/>
      <c r="AH20" s="12">
        <f t="shared" si="11"/>
        <v>27.7169491525424</v>
      </c>
      <c r="AM20" s="6"/>
      <c r="AN20" s="51">
        <v>41.24</v>
      </c>
      <c r="AO20" s="47" t="s">
        <v>128</v>
      </c>
    </row>
    <row r="21" spans="1:41" s="2" customFormat="1" ht="37.5" customHeight="1">
      <c r="A21" s="50" t="s">
        <v>14</v>
      </c>
      <c r="B21" s="2">
        <v>2011</v>
      </c>
      <c r="C21" s="2">
        <v>2011</v>
      </c>
      <c r="F21" s="12">
        <f t="shared" si="7"/>
        <v>45.400169999999996</v>
      </c>
      <c r="G21" s="12">
        <f t="shared" si="8"/>
        <v>45.400169999999996</v>
      </c>
      <c r="H21" s="24">
        <f t="shared" si="2"/>
        <v>0</v>
      </c>
      <c r="I21" s="12">
        <v>0</v>
      </c>
      <c r="J21" s="12"/>
      <c r="K21" s="12">
        <f t="shared" si="12"/>
        <v>45.400169999999996</v>
      </c>
      <c r="L21" s="12">
        <v>45.400169999999996</v>
      </c>
      <c r="M21" s="12"/>
      <c r="N21" s="12">
        <f t="shared" si="4"/>
        <v>0</v>
      </c>
      <c r="O21" s="12">
        <v>0</v>
      </c>
      <c r="P21" s="12"/>
      <c r="Q21" s="12"/>
      <c r="R21" s="12"/>
      <c r="S21" s="12"/>
      <c r="T21" s="41">
        <f>H21+K21+N21+Q21</f>
        <v>45.400169999999996</v>
      </c>
      <c r="U21" s="10">
        <f t="shared" si="5"/>
        <v>45.400169999999996</v>
      </c>
      <c r="V21" s="10">
        <f t="shared" si="6"/>
        <v>0</v>
      </c>
      <c r="W21" s="12"/>
      <c r="X21" s="12"/>
      <c r="Y21" s="12"/>
      <c r="Z21" s="12"/>
      <c r="AA21" s="41">
        <f t="shared" si="10"/>
        <v>45.4</v>
      </c>
      <c r="AB21" s="12">
        <v>45.4</v>
      </c>
      <c r="AC21" s="12"/>
      <c r="AD21" s="12"/>
      <c r="AE21" s="12"/>
      <c r="AF21" s="12"/>
      <c r="AG21" s="12"/>
      <c r="AH21" s="12">
        <f t="shared" si="11"/>
        <v>45.400169999999996</v>
      </c>
      <c r="AM21" s="6"/>
      <c r="AN21" s="51"/>
      <c r="AO21" s="47" t="s">
        <v>128</v>
      </c>
    </row>
    <row r="22" spans="1:41" s="2" customFormat="1" ht="37.5" customHeight="1">
      <c r="A22" s="56" t="s">
        <v>40</v>
      </c>
      <c r="B22" s="2">
        <v>2011</v>
      </c>
      <c r="C22" s="2">
        <v>2011</v>
      </c>
      <c r="F22" s="12">
        <f t="shared" si="7"/>
        <v>3.03105</v>
      </c>
      <c r="G22" s="12">
        <f t="shared" si="8"/>
        <v>3.03105</v>
      </c>
      <c r="H22" s="24">
        <f t="shared" si="2"/>
        <v>0</v>
      </c>
      <c r="I22" s="12">
        <v>0</v>
      </c>
      <c r="J22" s="12"/>
      <c r="K22" s="12">
        <f t="shared" si="12"/>
        <v>3.03105</v>
      </c>
      <c r="L22" s="12">
        <v>3.03105</v>
      </c>
      <c r="M22" s="12"/>
      <c r="N22" s="12">
        <f t="shared" si="4"/>
        <v>0</v>
      </c>
      <c r="O22" s="12">
        <v>0</v>
      </c>
      <c r="P22" s="12"/>
      <c r="Q22" s="12"/>
      <c r="R22" s="12"/>
      <c r="S22" s="12"/>
      <c r="T22" s="41">
        <f t="shared" si="13"/>
        <v>3.03105</v>
      </c>
      <c r="U22" s="10">
        <f t="shared" si="5"/>
        <v>3.03105</v>
      </c>
      <c r="V22" s="10">
        <f t="shared" si="6"/>
        <v>0</v>
      </c>
      <c r="W22" s="12"/>
      <c r="X22" s="12"/>
      <c r="Y22" s="12"/>
      <c r="Z22" s="12"/>
      <c r="AA22" s="41">
        <f t="shared" si="10"/>
        <v>3.03</v>
      </c>
      <c r="AB22" s="12">
        <v>3.03</v>
      </c>
      <c r="AC22" s="12"/>
      <c r="AD22" s="12"/>
      <c r="AE22" s="12"/>
      <c r="AF22" s="12"/>
      <c r="AG22" s="12"/>
      <c r="AH22" s="12">
        <f t="shared" si="11"/>
        <v>3.03105</v>
      </c>
      <c r="AM22" s="6"/>
      <c r="AN22" s="51"/>
      <c r="AO22" s="47" t="s">
        <v>128</v>
      </c>
    </row>
    <row r="23" spans="1:254" s="2" customFormat="1" ht="37.5" customHeight="1">
      <c r="A23" s="52" t="s">
        <v>7</v>
      </c>
      <c r="B23" s="9">
        <v>2011</v>
      </c>
      <c r="C23" s="9">
        <v>2011</v>
      </c>
      <c r="D23" s="9"/>
      <c r="E23" s="9"/>
      <c r="F23" s="10">
        <f t="shared" si="7"/>
        <v>51.9491525423729</v>
      </c>
      <c r="G23" s="10">
        <f t="shared" si="8"/>
        <v>51.9491525423729</v>
      </c>
      <c r="H23" s="24">
        <f t="shared" si="2"/>
        <v>0</v>
      </c>
      <c r="I23" s="10">
        <v>0</v>
      </c>
      <c r="J23" s="10"/>
      <c r="K23" s="12">
        <f t="shared" si="12"/>
        <v>51.9491525423729</v>
      </c>
      <c r="L23" s="10">
        <v>51.9491525423729</v>
      </c>
      <c r="M23" s="10"/>
      <c r="N23" s="12">
        <f t="shared" si="4"/>
        <v>0</v>
      </c>
      <c r="O23" s="10">
        <v>0</v>
      </c>
      <c r="P23" s="10"/>
      <c r="Q23" s="10"/>
      <c r="R23" s="10"/>
      <c r="S23" s="10"/>
      <c r="T23" s="41">
        <f t="shared" si="13"/>
        <v>51.9491525423729</v>
      </c>
      <c r="U23" s="10">
        <f t="shared" si="5"/>
        <v>51.9491525423729</v>
      </c>
      <c r="V23" s="10">
        <f t="shared" si="6"/>
        <v>0</v>
      </c>
      <c r="W23" s="12"/>
      <c r="X23" s="12"/>
      <c r="Y23" s="12"/>
      <c r="Z23" s="12"/>
      <c r="AA23" s="41">
        <f t="shared" si="10"/>
        <v>51.94915254237288</v>
      </c>
      <c r="AB23" s="12">
        <v>51.94915254237288</v>
      </c>
      <c r="AC23" s="10"/>
      <c r="AD23" s="10"/>
      <c r="AE23" s="10"/>
      <c r="AF23" s="10"/>
      <c r="AG23" s="10"/>
      <c r="AH23" s="12">
        <f t="shared" si="11"/>
        <v>51.9491525423729</v>
      </c>
      <c r="AI23" s="9"/>
      <c r="AJ23" s="9"/>
      <c r="AK23" s="9"/>
      <c r="AL23" s="9"/>
      <c r="AM23" s="11"/>
      <c r="AN23" s="53">
        <v>23.028</v>
      </c>
      <c r="AO23" s="47" t="s">
        <v>128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</row>
    <row r="24" spans="1:41" s="2" customFormat="1" ht="37.5" customHeight="1">
      <c r="A24" s="50" t="s">
        <v>9</v>
      </c>
      <c r="B24" s="2">
        <v>2011</v>
      </c>
      <c r="C24" s="2">
        <v>2011</v>
      </c>
      <c r="F24" s="12">
        <f t="shared" si="7"/>
        <v>206.471</v>
      </c>
      <c r="G24" s="12"/>
      <c r="H24" s="24">
        <f t="shared" si="2"/>
        <v>0</v>
      </c>
      <c r="I24" s="12"/>
      <c r="J24" s="12">
        <v>0</v>
      </c>
      <c r="K24" s="12">
        <f t="shared" si="12"/>
        <v>221.2553</v>
      </c>
      <c r="L24" s="26"/>
      <c r="M24" s="26">
        <v>221.2553</v>
      </c>
      <c r="N24" s="12">
        <f t="shared" si="4"/>
        <v>-14.784300000000002</v>
      </c>
      <c r="O24" s="12"/>
      <c r="P24" s="12">
        <v>-14.784300000000002</v>
      </c>
      <c r="Q24" s="12"/>
      <c r="R24" s="12"/>
      <c r="S24" s="12"/>
      <c r="T24" s="41">
        <f t="shared" si="13"/>
        <v>206.471</v>
      </c>
      <c r="U24" s="10">
        <f t="shared" si="5"/>
        <v>0</v>
      </c>
      <c r="V24" s="10">
        <f t="shared" si="6"/>
        <v>206.471</v>
      </c>
      <c r="W24" s="12"/>
      <c r="X24" s="12"/>
      <c r="Y24" s="12"/>
      <c r="Z24" s="13"/>
      <c r="AA24" s="41">
        <f t="shared" si="10"/>
        <v>206.471</v>
      </c>
      <c r="AB24" s="12">
        <v>206.471</v>
      </c>
      <c r="AC24" s="12"/>
      <c r="AD24" s="12"/>
      <c r="AE24" s="12"/>
      <c r="AF24" s="12"/>
      <c r="AG24" s="12"/>
      <c r="AH24" s="12">
        <f t="shared" si="11"/>
        <v>206.471</v>
      </c>
      <c r="AN24" s="51">
        <v>221.6</v>
      </c>
      <c r="AO24" s="47" t="s">
        <v>128</v>
      </c>
    </row>
    <row r="25" spans="1:41" s="2" customFormat="1" ht="37.5" customHeight="1">
      <c r="A25" s="50" t="s">
        <v>16</v>
      </c>
      <c r="B25" s="2">
        <v>2011</v>
      </c>
      <c r="C25" s="2">
        <v>2011</v>
      </c>
      <c r="F25" s="12">
        <f t="shared" si="7"/>
        <v>187.28814000000003</v>
      </c>
      <c r="G25" s="12">
        <f t="shared" si="8"/>
        <v>187.28814000000003</v>
      </c>
      <c r="H25" s="24">
        <f t="shared" si="2"/>
        <v>0</v>
      </c>
      <c r="I25" s="12">
        <v>0</v>
      </c>
      <c r="J25" s="12"/>
      <c r="K25" s="12">
        <f t="shared" si="12"/>
        <v>187.28814000000003</v>
      </c>
      <c r="L25" s="12">
        <v>187.28814000000003</v>
      </c>
      <c r="M25" s="12"/>
      <c r="N25" s="12">
        <f t="shared" si="4"/>
        <v>0</v>
      </c>
      <c r="O25" s="12">
        <v>0</v>
      </c>
      <c r="P25" s="12"/>
      <c r="Q25" s="12"/>
      <c r="R25" s="12"/>
      <c r="S25" s="12"/>
      <c r="T25" s="41">
        <f t="shared" si="13"/>
        <v>187.28814000000003</v>
      </c>
      <c r="U25" s="10">
        <f t="shared" si="5"/>
        <v>187.28814000000003</v>
      </c>
      <c r="V25" s="10">
        <f t="shared" si="6"/>
        <v>0</v>
      </c>
      <c r="W25" s="12"/>
      <c r="X25" s="12"/>
      <c r="Y25" s="12"/>
      <c r="Z25" s="12"/>
      <c r="AA25" s="41">
        <f t="shared" si="10"/>
        <v>187.28813559322</v>
      </c>
      <c r="AB25" s="12">
        <v>187.28813559322</v>
      </c>
      <c r="AC25" s="12"/>
      <c r="AD25" s="12"/>
      <c r="AE25" s="12"/>
      <c r="AF25" s="12"/>
      <c r="AG25" s="12"/>
      <c r="AH25" s="12">
        <f t="shared" si="11"/>
        <v>187.28814000000003</v>
      </c>
      <c r="AM25" s="6"/>
      <c r="AN25" s="51">
        <v>169.017</v>
      </c>
      <c r="AO25" s="47" t="s">
        <v>128</v>
      </c>
    </row>
    <row r="26" spans="1:41" s="2" customFormat="1" ht="37.5" customHeight="1">
      <c r="A26" s="50" t="s">
        <v>17</v>
      </c>
      <c r="B26" s="2">
        <v>2011</v>
      </c>
      <c r="C26" s="2">
        <v>2011</v>
      </c>
      <c r="F26" s="12">
        <f t="shared" si="7"/>
        <v>188.40902</v>
      </c>
      <c r="G26" s="12">
        <f t="shared" si="8"/>
        <v>188.40902</v>
      </c>
      <c r="H26" s="24">
        <f t="shared" si="2"/>
        <v>0</v>
      </c>
      <c r="I26" s="12">
        <v>0</v>
      </c>
      <c r="J26" s="12"/>
      <c r="K26" s="12">
        <f t="shared" si="12"/>
        <v>146.49902</v>
      </c>
      <c r="L26" s="12">
        <v>146.49902</v>
      </c>
      <c r="M26" s="12"/>
      <c r="N26" s="12">
        <f t="shared" si="4"/>
        <v>41.91</v>
      </c>
      <c r="O26" s="12">
        <v>41.91</v>
      </c>
      <c r="P26" s="12"/>
      <c r="Q26" s="12"/>
      <c r="R26" s="12"/>
      <c r="S26" s="12"/>
      <c r="T26" s="41">
        <f t="shared" si="13"/>
        <v>188.40902</v>
      </c>
      <c r="U26" s="10">
        <f t="shared" si="5"/>
        <v>188.40902</v>
      </c>
      <c r="V26" s="10">
        <f t="shared" si="6"/>
        <v>0</v>
      </c>
      <c r="W26" s="12"/>
      <c r="X26" s="12"/>
      <c r="Y26" s="12"/>
      <c r="Z26" s="12"/>
      <c r="AA26" s="41">
        <f t="shared" si="10"/>
        <v>208.4689159322034</v>
      </c>
      <c r="AB26" s="12">
        <v>208.4689159322034</v>
      </c>
      <c r="AC26" s="12"/>
      <c r="AD26" s="12"/>
      <c r="AE26" s="12"/>
      <c r="AF26" s="12"/>
      <c r="AG26" s="12"/>
      <c r="AH26" s="12">
        <f t="shared" si="11"/>
        <v>188.40902</v>
      </c>
      <c r="AM26" s="6"/>
      <c r="AN26" s="51">
        <v>164.721</v>
      </c>
      <c r="AO26" s="47" t="s">
        <v>125</v>
      </c>
    </row>
    <row r="27" spans="1:254" s="2" customFormat="1" ht="37.5" customHeight="1">
      <c r="A27" s="52" t="s">
        <v>18</v>
      </c>
      <c r="B27" s="9">
        <v>2011</v>
      </c>
      <c r="C27" s="9">
        <v>2011</v>
      </c>
      <c r="D27" s="9"/>
      <c r="E27" s="9"/>
      <c r="F27" s="10">
        <f t="shared" si="7"/>
        <v>59.830510000000004</v>
      </c>
      <c r="G27" s="10">
        <f t="shared" si="8"/>
        <v>59.830510000000004</v>
      </c>
      <c r="H27" s="24">
        <f t="shared" si="2"/>
        <v>0</v>
      </c>
      <c r="I27" s="10">
        <v>0</v>
      </c>
      <c r="J27" s="10"/>
      <c r="K27" s="12">
        <f t="shared" si="12"/>
        <v>59.830510000000004</v>
      </c>
      <c r="L27" s="10">
        <v>59.830510000000004</v>
      </c>
      <c r="M27" s="10"/>
      <c r="N27" s="12">
        <f t="shared" si="4"/>
        <v>0</v>
      </c>
      <c r="O27" s="10">
        <v>0</v>
      </c>
      <c r="P27" s="10"/>
      <c r="Q27" s="10"/>
      <c r="R27" s="10"/>
      <c r="S27" s="10"/>
      <c r="T27" s="41">
        <f t="shared" si="13"/>
        <v>59.830510000000004</v>
      </c>
      <c r="U27" s="10">
        <f t="shared" si="5"/>
        <v>59.830510000000004</v>
      </c>
      <c r="V27" s="10">
        <f t="shared" si="6"/>
        <v>0</v>
      </c>
      <c r="W27" s="12"/>
      <c r="X27" s="12"/>
      <c r="Y27" s="12"/>
      <c r="Z27" s="12"/>
      <c r="AA27" s="41">
        <f t="shared" si="10"/>
        <v>59.83050847457627</v>
      </c>
      <c r="AB27" s="12">
        <v>59.83050847457627</v>
      </c>
      <c r="AC27" s="10"/>
      <c r="AD27" s="10"/>
      <c r="AE27" s="10"/>
      <c r="AF27" s="10"/>
      <c r="AG27" s="10"/>
      <c r="AH27" s="12">
        <f t="shared" si="11"/>
        <v>59.830510000000004</v>
      </c>
      <c r="AI27" s="9"/>
      <c r="AJ27" s="9"/>
      <c r="AK27" s="9"/>
      <c r="AL27" s="9"/>
      <c r="AM27" s="11"/>
      <c r="AN27" s="53">
        <v>69.859</v>
      </c>
      <c r="AO27" s="47" t="s">
        <v>128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41" s="2" customFormat="1" ht="37.5" customHeight="1">
      <c r="A28" s="50" t="s">
        <v>19</v>
      </c>
      <c r="B28" s="2">
        <v>2011</v>
      </c>
      <c r="C28" s="2">
        <v>2011</v>
      </c>
      <c r="F28" s="12">
        <f t="shared" si="7"/>
        <v>167.22701999999998</v>
      </c>
      <c r="G28" s="12"/>
      <c r="H28" s="24">
        <f t="shared" si="2"/>
        <v>0</v>
      </c>
      <c r="I28" s="12"/>
      <c r="J28" s="12">
        <v>0</v>
      </c>
      <c r="K28" s="12">
        <f t="shared" si="12"/>
        <v>45.03702</v>
      </c>
      <c r="L28" s="12"/>
      <c r="M28" s="12">
        <v>45.03702</v>
      </c>
      <c r="N28" s="12">
        <f t="shared" si="4"/>
        <v>122.19</v>
      </c>
      <c r="O28" s="12"/>
      <c r="P28" s="12">
        <v>122.19</v>
      </c>
      <c r="Q28" s="44"/>
      <c r="R28" s="44"/>
      <c r="S28" s="44"/>
      <c r="T28" s="41">
        <f t="shared" si="13"/>
        <v>167.22701999999998</v>
      </c>
      <c r="U28" s="10">
        <f t="shared" si="5"/>
        <v>0</v>
      </c>
      <c r="V28" s="10">
        <f t="shared" si="6"/>
        <v>167.22701999999998</v>
      </c>
      <c r="W28" s="44"/>
      <c r="X28" s="44"/>
      <c r="Y28" s="44"/>
      <c r="Z28" s="45"/>
      <c r="AA28" s="41">
        <f t="shared" si="10"/>
        <v>259.257</v>
      </c>
      <c r="AB28" s="12">
        <v>259.257</v>
      </c>
      <c r="AC28" s="12"/>
      <c r="AD28" s="12"/>
      <c r="AE28" s="12"/>
      <c r="AF28" s="12"/>
      <c r="AG28" s="12"/>
      <c r="AH28" s="12">
        <f t="shared" si="11"/>
        <v>167.22701999999998</v>
      </c>
      <c r="AN28" s="51"/>
      <c r="AO28" s="47" t="s">
        <v>128</v>
      </c>
    </row>
    <row r="29" spans="1:41" s="2" customFormat="1" ht="60" customHeight="1">
      <c r="A29" s="34" t="s">
        <v>124</v>
      </c>
      <c r="B29" s="2">
        <v>2011</v>
      </c>
      <c r="C29" s="2">
        <v>2011</v>
      </c>
      <c r="F29" s="12">
        <f t="shared" si="7"/>
        <v>633.119</v>
      </c>
      <c r="G29" s="12"/>
      <c r="H29" s="24">
        <f t="shared" si="2"/>
        <v>0</v>
      </c>
      <c r="I29" s="12"/>
      <c r="J29" s="12">
        <v>0</v>
      </c>
      <c r="K29" s="12">
        <f t="shared" si="12"/>
        <v>398.30283000000003</v>
      </c>
      <c r="L29" s="26"/>
      <c r="M29" s="26">
        <v>398.30283000000003</v>
      </c>
      <c r="N29" s="12">
        <f t="shared" si="4"/>
        <v>234.81617</v>
      </c>
      <c r="O29" s="12"/>
      <c r="P29" s="12">
        <v>234.81617</v>
      </c>
      <c r="Q29" s="12"/>
      <c r="R29" s="12"/>
      <c r="S29" s="12"/>
      <c r="T29" s="41">
        <f t="shared" si="13"/>
        <v>633.119</v>
      </c>
      <c r="U29" s="10">
        <f t="shared" si="5"/>
        <v>0</v>
      </c>
      <c r="V29" s="10">
        <f t="shared" si="6"/>
        <v>633.119</v>
      </c>
      <c r="W29" s="12"/>
      <c r="X29" s="12"/>
      <c r="Y29" s="12"/>
      <c r="Z29" s="13"/>
      <c r="AA29" s="41">
        <f t="shared" si="10"/>
        <v>633.119</v>
      </c>
      <c r="AB29" s="12">
        <v>633.119</v>
      </c>
      <c r="AC29" s="12"/>
      <c r="AD29" s="12"/>
      <c r="AE29" s="12"/>
      <c r="AF29" s="12"/>
      <c r="AG29" s="12"/>
      <c r="AH29" s="12">
        <f t="shared" si="11"/>
        <v>633.119</v>
      </c>
      <c r="AN29" s="51">
        <v>547.805</v>
      </c>
      <c r="AO29" s="47" t="s">
        <v>128</v>
      </c>
    </row>
    <row r="30" spans="1:254" s="2" customFormat="1" ht="37.5" customHeight="1">
      <c r="A30" s="54" t="s">
        <v>20</v>
      </c>
      <c r="B30" s="14">
        <v>2011</v>
      </c>
      <c r="C30" s="14">
        <v>2011</v>
      </c>
      <c r="D30" s="14"/>
      <c r="E30" s="14"/>
      <c r="F30" s="15">
        <f t="shared" si="7"/>
        <v>2245.78678</v>
      </c>
      <c r="G30" s="15">
        <f t="shared" si="8"/>
        <v>2245.78678</v>
      </c>
      <c r="H30" s="24">
        <f t="shared" si="2"/>
        <v>0</v>
      </c>
      <c r="I30" s="15"/>
      <c r="J30" s="15">
        <v>0</v>
      </c>
      <c r="K30" s="12">
        <f t="shared" si="12"/>
        <v>1321.93678</v>
      </c>
      <c r="L30" s="27">
        <v>1321.93678</v>
      </c>
      <c r="M30" s="27"/>
      <c r="N30" s="12">
        <f t="shared" si="4"/>
        <v>923.85</v>
      </c>
      <c r="O30" s="15">
        <f>923.85-309.905</f>
        <v>613.945</v>
      </c>
      <c r="P30" s="15">
        <v>309.905</v>
      </c>
      <c r="Q30" s="15"/>
      <c r="R30" s="15"/>
      <c r="S30" s="12"/>
      <c r="T30" s="41">
        <f t="shared" si="13"/>
        <v>2245.78678</v>
      </c>
      <c r="U30" s="10">
        <f t="shared" si="5"/>
        <v>1935.8817800000002</v>
      </c>
      <c r="V30" s="10">
        <f t="shared" si="6"/>
        <v>309.905</v>
      </c>
      <c r="W30" s="12"/>
      <c r="X30" s="12"/>
      <c r="Y30" s="12"/>
      <c r="Z30" s="12"/>
      <c r="AA30" s="41">
        <f t="shared" si="10"/>
        <v>4198.093936779661</v>
      </c>
      <c r="AB30" s="12">
        <v>4198.093936779661</v>
      </c>
      <c r="AC30" s="15"/>
      <c r="AD30" s="15"/>
      <c r="AE30" s="15"/>
      <c r="AF30" s="15"/>
      <c r="AG30" s="15"/>
      <c r="AH30" s="12">
        <f t="shared" si="11"/>
        <v>2245.78678</v>
      </c>
      <c r="AI30" s="14"/>
      <c r="AJ30" s="14"/>
      <c r="AK30" s="14"/>
      <c r="AL30" s="14"/>
      <c r="AM30" s="16"/>
      <c r="AN30" s="55">
        <v>1865.369</v>
      </c>
      <c r="AO30" s="47" t="s">
        <v>125</v>
      </c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</row>
    <row r="31" spans="1:41" s="2" customFormat="1" ht="37.5" customHeight="1">
      <c r="A31" s="50" t="s">
        <v>32</v>
      </c>
      <c r="B31" s="2">
        <v>2011</v>
      </c>
      <c r="C31" s="2">
        <v>2011</v>
      </c>
      <c r="F31" s="12">
        <f t="shared" si="7"/>
        <v>2029.44995</v>
      </c>
      <c r="G31" s="12">
        <f t="shared" si="8"/>
        <v>2029.44995</v>
      </c>
      <c r="H31" s="24">
        <f t="shared" si="2"/>
        <v>0</v>
      </c>
      <c r="I31" s="12"/>
      <c r="J31" s="26">
        <v>0</v>
      </c>
      <c r="K31" s="12">
        <f t="shared" si="12"/>
        <v>1078.35195</v>
      </c>
      <c r="L31" s="12"/>
      <c r="M31" s="12">
        <v>1078.35195</v>
      </c>
      <c r="N31" s="12">
        <f t="shared" si="4"/>
        <v>951.098</v>
      </c>
      <c r="O31" s="12">
        <v>0.326</v>
      </c>
      <c r="P31" s="12">
        <f>951.098-0.326</f>
        <v>950.7719999999999</v>
      </c>
      <c r="Q31" s="12"/>
      <c r="R31" s="12"/>
      <c r="S31" s="12"/>
      <c r="T31" s="41">
        <f t="shared" si="13"/>
        <v>2029.44995</v>
      </c>
      <c r="U31" s="12">
        <f t="shared" si="5"/>
        <v>0.326</v>
      </c>
      <c r="V31" s="12">
        <f t="shared" si="6"/>
        <v>2029.12395</v>
      </c>
      <c r="W31" s="12"/>
      <c r="X31" s="12"/>
      <c r="Y31" s="12"/>
      <c r="Z31" s="12"/>
      <c r="AA31" s="41">
        <f t="shared" si="10"/>
        <v>1933.4291525423732</v>
      </c>
      <c r="AB31" s="12"/>
      <c r="AC31" s="12">
        <v>1933.4291525423732</v>
      </c>
      <c r="AD31" s="12"/>
      <c r="AE31" s="12"/>
      <c r="AF31" s="12"/>
      <c r="AG31" s="12"/>
      <c r="AH31" s="12">
        <f t="shared" si="11"/>
        <v>2029.44995</v>
      </c>
      <c r="AM31" s="6"/>
      <c r="AN31" s="51">
        <v>20624.562</v>
      </c>
      <c r="AO31" s="47" t="s">
        <v>125</v>
      </c>
    </row>
    <row r="32" spans="1:41" s="2" customFormat="1" ht="37.5" customHeight="1">
      <c r="A32" s="50" t="s">
        <v>21</v>
      </c>
      <c r="B32" s="2">
        <v>2011</v>
      </c>
      <c r="C32" s="2">
        <v>2011</v>
      </c>
      <c r="F32" s="12">
        <f t="shared" si="7"/>
        <v>5766.148050000001</v>
      </c>
      <c r="G32" s="12">
        <f t="shared" si="8"/>
        <v>5766.148050000001</v>
      </c>
      <c r="H32" s="24">
        <f t="shared" si="2"/>
        <v>0</v>
      </c>
      <c r="I32" s="12"/>
      <c r="J32" s="12">
        <v>0</v>
      </c>
      <c r="K32" s="12">
        <f t="shared" si="12"/>
        <v>59.556049999999914</v>
      </c>
      <c r="L32" s="26"/>
      <c r="M32" s="26">
        <v>59.556049999999914</v>
      </c>
      <c r="N32" s="12">
        <f t="shared" si="4"/>
        <v>5706.592000000001</v>
      </c>
      <c r="O32" s="12">
        <v>2842.292</v>
      </c>
      <c r="P32" s="12">
        <v>2864.3</v>
      </c>
      <c r="Q32" s="12"/>
      <c r="R32" s="12"/>
      <c r="S32" s="12"/>
      <c r="T32" s="41">
        <f t="shared" si="13"/>
        <v>5766.148050000001</v>
      </c>
      <c r="U32" s="10">
        <f t="shared" si="5"/>
        <v>2842.292</v>
      </c>
      <c r="V32" s="10">
        <f t="shared" si="6"/>
        <v>2923.8560500000003</v>
      </c>
      <c r="W32" s="12"/>
      <c r="X32" s="12"/>
      <c r="Y32" s="12"/>
      <c r="Z32" s="12"/>
      <c r="AA32" s="41">
        <f t="shared" si="10"/>
        <v>5172.144196949149</v>
      </c>
      <c r="AB32" s="12">
        <v>5172.144196949149</v>
      </c>
      <c r="AC32" s="12"/>
      <c r="AD32" s="12"/>
      <c r="AE32" s="12"/>
      <c r="AF32" s="12"/>
      <c r="AG32" s="12"/>
      <c r="AH32" s="12">
        <f t="shared" si="11"/>
        <v>5766.148050000001</v>
      </c>
      <c r="AM32" s="6"/>
      <c r="AN32" s="51">
        <v>6764.068</v>
      </c>
      <c r="AO32" s="47" t="s">
        <v>125</v>
      </c>
    </row>
    <row r="33" spans="1:41" s="2" customFormat="1" ht="37.5" customHeight="1">
      <c r="A33" s="50" t="s">
        <v>22</v>
      </c>
      <c r="B33" s="2">
        <v>2011</v>
      </c>
      <c r="C33" s="2">
        <v>2011</v>
      </c>
      <c r="F33" s="12">
        <f t="shared" si="7"/>
        <v>484.62345</v>
      </c>
      <c r="G33" s="12">
        <f t="shared" si="8"/>
        <v>484.62345</v>
      </c>
      <c r="H33" s="24">
        <f t="shared" si="2"/>
        <v>0</v>
      </c>
      <c r="I33" s="12">
        <v>0</v>
      </c>
      <c r="J33" s="12"/>
      <c r="K33" s="12">
        <f t="shared" si="12"/>
        <v>4.613449999999999</v>
      </c>
      <c r="L33" s="26">
        <v>4.613449999999999</v>
      </c>
      <c r="M33" s="12"/>
      <c r="N33" s="12">
        <f t="shared" si="4"/>
        <v>480.01</v>
      </c>
      <c r="O33" s="12">
        <v>480.01</v>
      </c>
      <c r="P33" s="12"/>
      <c r="Q33" s="12"/>
      <c r="R33" s="12"/>
      <c r="S33" s="12"/>
      <c r="T33" s="41">
        <f t="shared" si="13"/>
        <v>484.62345</v>
      </c>
      <c r="U33" s="10">
        <f t="shared" si="5"/>
        <v>484.62345</v>
      </c>
      <c r="V33" s="10">
        <f t="shared" si="6"/>
        <v>0</v>
      </c>
      <c r="W33" s="12"/>
      <c r="X33" s="12"/>
      <c r="Y33" s="12"/>
      <c r="Z33" s="12"/>
      <c r="AA33" s="41">
        <f t="shared" si="10"/>
        <v>413.43100000000004</v>
      </c>
      <c r="AB33" s="1">
        <f>694.45-269.64-42.369+30.99</f>
        <v>413.43100000000004</v>
      </c>
      <c r="AC33" s="12"/>
      <c r="AD33" s="12"/>
      <c r="AE33" s="12"/>
      <c r="AF33" s="12"/>
      <c r="AG33" s="12"/>
      <c r="AH33" s="12">
        <f t="shared" si="11"/>
        <v>484.62345</v>
      </c>
      <c r="AM33" s="6"/>
      <c r="AN33" s="51"/>
      <c r="AO33" s="47" t="s">
        <v>128</v>
      </c>
    </row>
    <row r="34" spans="1:41" s="2" customFormat="1" ht="37.5" customHeight="1">
      <c r="A34" s="50" t="s">
        <v>23</v>
      </c>
      <c r="B34" s="2">
        <v>2011</v>
      </c>
      <c r="C34" s="2">
        <v>2011</v>
      </c>
      <c r="F34" s="12">
        <f t="shared" si="7"/>
        <v>445.29872</v>
      </c>
      <c r="G34" s="12">
        <f t="shared" si="8"/>
        <v>445.29872</v>
      </c>
      <c r="H34" s="24">
        <f t="shared" si="2"/>
        <v>0</v>
      </c>
      <c r="I34" s="12">
        <v>0</v>
      </c>
      <c r="J34" s="12"/>
      <c r="K34" s="12">
        <f t="shared" si="12"/>
        <v>4.90106</v>
      </c>
      <c r="L34" s="26">
        <v>4.90106</v>
      </c>
      <c r="M34" s="12"/>
      <c r="N34" s="12">
        <f t="shared" si="4"/>
        <v>440.39766000000003</v>
      </c>
      <c r="O34" s="12">
        <v>440.39766000000003</v>
      </c>
      <c r="P34" s="12"/>
      <c r="Q34" s="12"/>
      <c r="R34" s="12"/>
      <c r="S34" s="12"/>
      <c r="T34" s="41">
        <f t="shared" si="13"/>
        <v>445.29872</v>
      </c>
      <c r="U34" s="10">
        <f t="shared" si="5"/>
        <v>445.29872</v>
      </c>
      <c r="V34" s="10">
        <f t="shared" si="6"/>
        <v>0</v>
      </c>
      <c r="W34" s="12"/>
      <c r="X34" s="12"/>
      <c r="Y34" s="12"/>
      <c r="Z34" s="12"/>
      <c r="AA34" s="41">
        <f t="shared" si="10"/>
        <v>616.887021864407</v>
      </c>
      <c r="AB34" s="12">
        <v>616.887021864407</v>
      </c>
      <c r="AC34" s="12"/>
      <c r="AD34" s="12"/>
      <c r="AE34" s="12"/>
      <c r="AF34" s="12"/>
      <c r="AG34" s="12"/>
      <c r="AH34" s="12">
        <f t="shared" si="11"/>
        <v>445.29872</v>
      </c>
      <c r="AM34" s="6"/>
      <c r="AN34" s="51">
        <v>449.424</v>
      </c>
      <c r="AO34" s="47" t="s">
        <v>125</v>
      </c>
    </row>
    <row r="35" spans="1:254" s="2" customFormat="1" ht="37.5" customHeight="1">
      <c r="A35" s="52" t="s">
        <v>24</v>
      </c>
      <c r="B35" s="9">
        <v>2011</v>
      </c>
      <c r="C35" s="9">
        <v>2011</v>
      </c>
      <c r="D35" s="9"/>
      <c r="E35" s="9"/>
      <c r="F35" s="10">
        <f t="shared" si="7"/>
        <v>26.94916</v>
      </c>
      <c r="G35" s="10">
        <f t="shared" si="8"/>
        <v>26.94916</v>
      </c>
      <c r="H35" s="24">
        <f t="shared" si="2"/>
        <v>0</v>
      </c>
      <c r="I35" s="10">
        <v>0</v>
      </c>
      <c r="J35" s="10"/>
      <c r="K35" s="12">
        <f t="shared" si="12"/>
        <v>26.94916</v>
      </c>
      <c r="L35" s="28">
        <v>26.94916</v>
      </c>
      <c r="M35" s="10"/>
      <c r="N35" s="12">
        <f t="shared" si="4"/>
        <v>0</v>
      </c>
      <c r="O35" s="10"/>
      <c r="P35" s="10"/>
      <c r="Q35" s="10"/>
      <c r="R35" s="10"/>
      <c r="S35" s="10"/>
      <c r="T35" s="41">
        <f t="shared" si="13"/>
        <v>26.94916</v>
      </c>
      <c r="U35" s="10">
        <f t="shared" si="5"/>
        <v>26.94916</v>
      </c>
      <c r="V35" s="10">
        <f t="shared" si="6"/>
        <v>0</v>
      </c>
      <c r="W35" s="12"/>
      <c r="X35" s="12"/>
      <c r="Y35" s="12"/>
      <c r="Z35" s="12"/>
      <c r="AA35" s="41">
        <f t="shared" si="10"/>
        <v>26.949152542372882</v>
      </c>
      <c r="AB35" s="12">
        <v>26.949152542372882</v>
      </c>
      <c r="AC35" s="10"/>
      <c r="AD35" s="10"/>
      <c r="AE35" s="10"/>
      <c r="AF35" s="10"/>
      <c r="AG35" s="10"/>
      <c r="AH35" s="12">
        <f t="shared" si="11"/>
        <v>26.94916</v>
      </c>
      <c r="AI35" s="9"/>
      <c r="AJ35" s="9"/>
      <c r="AK35" s="9"/>
      <c r="AL35" s="9"/>
      <c r="AM35" s="11"/>
      <c r="AN35" s="53">
        <v>51.156</v>
      </c>
      <c r="AO35" s="47" t="s">
        <v>128</v>
      </c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41" s="2" customFormat="1" ht="37.5" customHeight="1">
      <c r="A36" s="50" t="s">
        <v>25</v>
      </c>
      <c r="B36" s="2">
        <v>2011</v>
      </c>
      <c r="C36" s="2">
        <v>2011</v>
      </c>
      <c r="F36" s="12">
        <f t="shared" si="7"/>
        <v>133.09</v>
      </c>
      <c r="G36" s="12"/>
      <c r="H36" s="24">
        <f t="shared" si="2"/>
        <v>133.09</v>
      </c>
      <c r="I36" s="26"/>
      <c r="J36" s="26">
        <v>133.09</v>
      </c>
      <c r="K36" s="12">
        <f t="shared" si="12"/>
        <v>0</v>
      </c>
      <c r="L36" s="12"/>
      <c r="M36" s="12">
        <v>0</v>
      </c>
      <c r="N36" s="12">
        <f t="shared" si="4"/>
        <v>0</v>
      </c>
      <c r="O36" s="12"/>
      <c r="P36" s="12">
        <v>0</v>
      </c>
      <c r="Q36" s="12"/>
      <c r="R36" s="12"/>
      <c r="S36" s="12"/>
      <c r="T36" s="41">
        <f t="shared" si="13"/>
        <v>133.09</v>
      </c>
      <c r="U36" s="10">
        <f t="shared" si="5"/>
        <v>0</v>
      </c>
      <c r="V36" s="10">
        <f t="shared" si="6"/>
        <v>133.09</v>
      </c>
      <c r="W36" s="12"/>
      <c r="X36" s="12"/>
      <c r="Y36" s="12"/>
      <c r="Z36" s="13"/>
      <c r="AA36" s="41">
        <f t="shared" si="10"/>
        <v>133.09</v>
      </c>
      <c r="AB36" s="12">
        <v>133.09</v>
      </c>
      <c r="AC36" s="12"/>
      <c r="AD36" s="12"/>
      <c r="AE36" s="12"/>
      <c r="AF36" s="12"/>
      <c r="AG36" s="12"/>
      <c r="AH36" s="12">
        <f t="shared" si="11"/>
        <v>133.09</v>
      </c>
      <c r="AN36" s="51">
        <v>133.09</v>
      </c>
      <c r="AO36" s="47" t="s">
        <v>128</v>
      </c>
    </row>
    <row r="37" spans="1:254" s="2" customFormat="1" ht="37.5" customHeight="1">
      <c r="A37" s="54" t="s">
        <v>26</v>
      </c>
      <c r="B37" s="14">
        <v>2011</v>
      </c>
      <c r="C37" s="14">
        <v>2011</v>
      </c>
      <c r="D37" s="14"/>
      <c r="E37" s="14"/>
      <c r="F37" s="15">
        <f t="shared" si="7"/>
        <v>6477.324850000001</v>
      </c>
      <c r="G37" s="15">
        <f t="shared" si="8"/>
        <v>6477.324850000001</v>
      </c>
      <c r="H37" s="24">
        <f t="shared" si="2"/>
        <v>6477.324850000001</v>
      </c>
      <c r="I37" s="27">
        <v>49.17385000000104</v>
      </c>
      <c r="J37" s="27">
        <v>6428.151</v>
      </c>
      <c r="K37" s="12"/>
      <c r="L37" s="15"/>
      <c r="M37" s="15">
        <v>0</v>
      </c>
      <c r="N37" s="12">
        <f t="shared" si="4"/>
        <v>0</v>
      </c>
      <c r="O37" s="15"/>
      <c r="P37" s="15">
        <v>0</v>
      </c>
      <c r="Q37" s="15"/>
      <c r="R37" s="15"/>
      <c r="S37" s="15"/>
      <c r="T37" s="41">
        <f t="shared" si="13"/>
        <v>6477.324850000001</v>
      </c>
      <c r="U37" s="10">
        <f t="shared" si="5"/>
        <v>49.17385000000104</v>
      </c>
      <c r="V37" s="10">
        <f t="shared" si="6"/>
        <v>6428.151</v>
      </c>
      <c r="W37" s="12"/>
      <c r="X37" s="12"/>
      <c r="Y37" s="12"/>
      <c r="Z37" s="12"/>
      <c r="AA37" s="41">
        <f>AB37+AC37+AD37+AE37+AF37+AG37</f>
        <v>6486.628542711864</v>
      </c>
      <c r="AB37" s="12"/>
      <c r="AC37" s="15"/>
      <c r="AD37" s="15"/>
      <c r="AE37" s="15"/>
      <c r="AF37" s="15"/>
      <c r="AG37" s="12">
        <v>6486.628542711864</v>
      </c>
      <c r="AH37" s="12">
        <f t="shared" si="11"/>
        <v>6477.324850000001</v>
      </c>
      <c r="AI37" s="14"/>
      <c r="AJ37" s="14"/>
      <c r="AK37" s="14"/>
      <c r="AL37" s="14"/>
      <c r="AM37" s="16"/>
      <c r="AN37" s="55">
        <v>7704.745</v>
      </c>
      <c r="AO37" s="47" t="s">
        <v>128</v>
      </c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</row>
    <row r="38" spans="1:41" s="2" customFormat="1" ht="37.5" customHeight="1">
      <c r="A38" s="50" t="s">
        <v>27</v>
      </c>
      <c r="B38" s="14">
        <v>2011</v>
      </c>
      <c r="C38" s="2">
        <v>2011</v>
      </c>
      <c r="F38" s="12">
        <f t="shared" si="7"/>
        <v>2469.45644</v>
      </c>
      <c r="G38" s="12">
        <f t="shared" si="8"/>
        <v>2469.45644</v>
      </c>
      <c r="H38" s="24">
        <f t="shared" si="2"/>
        <v>2469.45644</v>
      </c>
      <c r="I38" s="26">
        <v>15.154439999999795</v>
      </c>
      <c r="J38" s="26">
        <v>2454.302</v>
      </c>
      <c r="K38" s="12"/>
      <c r="L38" s="12"/>
      <c r="M38" s="12">
        <v>0</v>
      </c>
      <c r="N38" s="12">
        <f t="shared" si="4"/>
        <v>0</v>
      </c>
      <c r="O38" s="12"/>
      <c r="P38" s="12">
        <v>0</v>
      </c>
      <c r="Q38" s="12"/>
      <c r="R38" s="12"/>
      <c r="S38" s="12"/>
      <c r="T38" s="41">
        <f t="shared" si="13"/>
        <v>2469.45644</v>
      </c>
      <c r="U38" s="10">
        <f t="shared" si="5"/>
        <v>15.154439999999795</v>
      </c>
      <c r="V38" s="10">
        <f t="shared" si="6"/>
        <v>2454.302</v>
      </c>
      <c r="W38" s="12"/>
      <c r="X38" s="12"/>
      <c r="Y38" s="12"/>
      <c r="Z38" s="12"/>
      <c r="AA38" s="41">
        <f t="shared" si="10"/>
        <v>2756.9883383050847</v>
      </c>
      <c r="AB38" s="12"/>
      <c r="AC38" s="12"/>
      <c r="AD38" s="12"/>
      <c r="AE38" s="12"/>
      <c r="AF38" s="12"/>
      <c r="AG38" s="12">
        <v>2756.9883383050847</v>
      </c>
      <c r="AH38" s="12">
        <f t="shared" si="11"/>
        <v>2469.45644</v>
      </c>
      <c r="AM38" s="6"/>
      <c r="AN38" s="51">
        <v>2835.299</v>
      </c>
      <c r="AO38" s="47" t="s">
        <v>128</v>
      </c>
    </row>
    <row r="39" spans="1:41" s="2" customFormat="1" ht="37.5" customHeight="1">
      <c r="A39" s="50" t="s">
        <v>28</v>
      </c>
      <c r="B39" s="2">
        <v>2011</v>
      </c>
      <c r="C39" s="2">
        <v>2011</v>
      </c>
      <c r="F39" s="12">
        <f t="shared" si="7"/>
        <v>12.936</v>
      </c>
      <c r="G39" s="12">
        <f t="shared" si="8"/>
        <v>12.936</v>
      </c>
      <c r="H39" s="24">
        <f t="shared" si="2"/>
        <v>12.936</v>
      </c>
      <c r="I39" s="26"/>
      <c r="J39" s="26">
        <v>12.936</v>
      </c>
      <c r="K39" s="12">
        <f t="shared" si="12"/>
        <v>0</v>
      </c>
      <c r="L39" s="12"/>
      <c r="M39" s="12">
        <v>0</v>
      </c>
      <c r="N39" s="12">
        <f t="shared" si="4"/>
        <v>0</v>
      </c>
      <c r="O39" s="12"/>
      <c r="P39" s="12">
        <v>0</v>
      </c>
      <c r="Q39" s="44"/>
      <c r="R39" s="44"/>
      <c r="S39" s="44"/>
      <c r="T39" s="41">
        <f t="shared" si="13"/>
        <v>12.936</v>
      </c>
      <c r="U39" s="10">
        <f t="shared" si="5"/>
        <v>0</v>
      </c>
      <c r="V39" s="10">
        <f t="shared" si="6"/>
        <v>12.936</v>
      </c>
      <c r="W39" s="44"/>
      <c r="X39" s="44"/>
      <c r="Y39" s="44"/>
      <c r="Z39" s="44"/>
      <c r="AA39" s="41">
        <f t="shared" si="10"/>
        <v>12.936</v>
      </c>
      <c r="AB39" s="12">
        <v>12.936</v>
      </c>
      <c r="AC39" s="12"/>
      <c r="AD39" s="12"/>
      <c r="AE39" s="12"/>
      <c r="AF39" s="12"/>
      <c r="AG39" s="12"/>
      <c r="AH39" s="12">
        <f t="shared" si="11"/>
        <v>12.936</v>
      </c>
      <c r="AM39" s="6"/>
      <c r="AN39" s="51"/>
      <c r="AO39" s="47" t="s">
        <v>128</v>
      </c>
    </row>
    <row r="40" spans="1:254" s="2" customFormat="1" ht="37.5" customHeight="1">
      <c r="A40" s="52" t="s">
        <v>29</v>
      </c>
      <c r="B40" s="9">
        <v>2011</v>
      </c>
      <c r="C40" s="9">
        <v>2011</v>
      </c>
      <c r="D40" s="9"/>
      <c r="E40" s="9"/>
      <c r="F40" s="10">
        <f t="shared" si="7"/>
        <v>0</v>
      </c>
      <c r="G40" s="10">
        <f t="shared" si="8"/>
        <v>0</v>
      </c>
      <c r="H40" s="24">
        <f t="shared" si="2"/>
        <v>0</v>
      </c>
      <c r="I40" s="28"/>
      <c r="J40" s="28">
        <v>0</v>
      </c>
      <c r="K40" s="12">
        <f t="shared" si="12"/>
        <v>0</v>
      </c>
      <c r="L40" s="10"/>
      <c r="M40" s="10">
        <v>0</v>
      </c>
      <c r="N40" s="12">
        <f t="shared" si="4"/>
        <v>0</v>
      </c>
      <c r="O40" s="10"/>
      <c r="P40" s="10">
        <v>0</v>
      </c>
      <c r="Q40" s="10"/>
      <c r="R40" s="10"/>
      <c r="S40" s="10"/>
      <c r="T40" s="41">
        <f t="shared" si="13"/>
        <v>0</v>
      </c>
      <c r="U40" s="10">
        <f t="shared" si="5"/>
        <v>0</v>
      </c>
      <c r="V40" s="10">
        <f t="shared" si="6"/>
        <v>0</v>
      </c>
      <c r="W40" s="12"/>
      <c r="X40" s="12"/>
      <c r="Y40" s="12"/>
      <c r="Z40" s="12"/>
      <c r="AA40" s="41">
        <f t="shared" si="10"/>
        <v>0</v>
      </c>
      <c r="AB40" s="12">
        <v>0</v>
      </c>
      <c r="AC40" s="10"/>
      <c r="AD40" s="10"/>
      <c r="AE40" s="10"/>
      <c r="AF40" s="10"/>
      <c r="AG40" s="10"/>
      <c r="AH40" s="12">
        <f t="shared" si="11"/>
        <v>0</v>
      </c>
      <c r="AI40" s="9"/>
      <c r="AJ40" s="9"/>
      <c r="AK40" s="9"/>
      <c r="AL40" s="9"/>
      <c r="AM40" s="11"/>
      <c r="AN40" s="53"/>
      <c r="AO40" s="47" t="s">
        <v>128</v>
      </c>
      <c r="AP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41" s="2" customFormat="1" ht="37.5" customHeight="1">
      <c r="A41" s="50" t="s">
        <v>30</v>
      </c>
      <c r="B41" s="2">
        <v>2011</v>
      </c>
      <c r="C41" s="2">
        <v>2011</v>
      </c>
      <c r="F41" s="12">
        <f t="shared" si="7"/>
        <v>274.844</v>
      </c>
      <c r="G41" s="12"/>
      <c r="H41" s="24">
        <f t="shared" si="2"/>
        <v>274.844</v>
      </c>
      <c r="I41" s="26"/>
      <c r="J41" s="26">
        <v>274.844</v>
      </c>
      <c r="K41" s="12">
        <f t="shared" si="12"/>
        <v>0</v>
      </c>
      <c r="L41" s="12"/>
      <c r="M41" s="12">
        <v>0</v>
      </c>
      <c r="N41" s="12">
        <f t="shared" si="4"/>
        <v>0</v>
      </c>
      <c r="O41" s="12"/>
      <c r="P41" s="12">
        <v>0</v>
      </c>
      <c r="Q41" s="12"/>
      <c r="R41" s="12"/>
      <c r="S41" s="12"/>
      <c r="T41" s="41">
        <f t="shared" si="13"/>
        <v>274.844</v>
      </c>
      <c r="U41" s="10">
        <f t="shared" si="5"/>
        <v>0</v>
      </c>
      <c r="V41" s="10">
        <f t="shared" si="6"/>
        <v>274.844</v>
      </c>
      <c r="W41" s="12"/>
      <c r="X41" s="12"/>
      <c r="Y41" s="12"/>
      <c r="Z41" s="13"/>
      <c r="AA41" s="41">
        <f t="shared" si="10"/>
        <v>274.844</v>
      </c>
      <c r="AB41" s="12">
        <v>274.844</v>
      </c>
      <c r="AC41" s="12"/>
      <c r="AD41" s="12"/>
      <c r="AE41" s="12"/>
      <c r="AF41" s="12"/>
      <c r="AG41" s="12"/>
      <c r="AH41" s="12">
        <f t="shared" si="11"/>
        <v>274.844</v>
      </c>
      <c r="AN41" s="51">
        <v>274.844</v>
      </c>
      <c r="AO41" s="47" t="s">
        <v>128</v>
      </c>
    </row>
    <row r="42" spans="1:254" s="2" customFormat="1" ht="37.5" customHeight="1">
      <c r="A42" s="54" t="s">
        <v>39</v>
      </c>
      <c r="B42" s="14">
        <v>2011</v>
      </c>
      <c r="C42" s="14">
        <v>2011</v>
      </c>
      <c r="D42" s="14"/>
      <c r="E42" s="14"/>
      <c r="F42" s="15"/>
      <c r="G42" s="15"/>
      <c r="H42" s="24">
        <f t="shared" si="2"/>
        <v>108.99806</v>
      </c>
      <c r="I42" s="27">
        <v>108.99806</v>
      </c>
      <c r="J42" s="27"/>
      <c r="K42" s="12">
        <f t="shared" si="12"/>
        <v>0</v>
      </c>
      <c r="L42" s="15"/>
      <c r="M42" s="15">
        <v>0</v>
      </c>
      <c r="N42" s="12">
        <f t="shared" si="4"/>
        <v>0</v>
      </c>
      <c r="O42" s="15"/>
      <c r="P42" s="15">
        <v>0</v>
      </c>
      <c r="Q42" s="15"/>
      <c r="R42" s="15"/>
      <c r="S42" s="15"/>
      <c r="T42" s="41">
        <f t="shared" si="13"/>
        <v>108.99806</v>
      </c>
      <c r="U42" s="10">
        <f t="shared" si="5"/>
        <v>108.99806</v>
      </c>
      <c r="V42" s="10">
        <f t="shared" si="6"/>
        <v>0</v>
      </c>
      <c r="W42" s="12"/>
      <c r="X42" s="12"/>
      <c r="Y42" s="12"/>
      <c r="Z42" s="12"/>
      <c r="AA42" s="41">
        <f t="shared" si="10"/>
        <v>109</v>
      </c>
      <c r="AB42" s="12">
        <v>109</v>
      </c>
      <c r="AC42" s="15"/>
      <c r="AD42" s="15"/>
      <c r="AE42" s="15"/>
      <c r="AF42" s="15"/>
      <c r="AG42" s="15"/>
      <c r="AH42" s="12">
        <f t="shared" si="11"/>
        <v>108.99806</v>
      </c>
      <c r="AI42" s="14"/>
      <c r="AJ42" s="14"/>
      <c r="AK42" s="14"/>
      <c r="AL42" s="14"/>
      <c r="AM42" s="16"/>
      <c r="AN42" s="55"/>
      <c r="AO42" s="47" t="s">
        <v>128</v>
      </c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pans="1:41" s="2" customFormat="1" ht="37.5" customHeight="1">
      <c r="A43" s="50" t="s">
        <v>31</v>
      </c>
      <c r="B43" s="2">
        <v>2010</v>
      </c>
      <c r="C43" s="2">
        <v>2011</v>
      </c>
      <c r="F43" s="12"/>
      <c r="G43" s="12"/>
      <c r="H43" s="24">
        <f t="shared" si="2"/>
        <v>-36.78651</v>
      </c>
      <c r="I43" s="26"/>
      <c r="J43" s="26">
        <v>-36.78651</v>
      </c>
      <c r="K43" s="12">
        <f t="shared" si="12"/>
        <v>0</v>
      </c>
      <c r="L43" s="12">
        <v>0</v>
      </c>
      <c r="M43" s="12"/>
      <c r="N43" s="12">
        <f t="shared" si="4"/>
        <v>0</v>
      </c>
      <c r="O43" s="12">
        <v>0</v>
      </c>
      <c r="P43" s="12"/>
      <c r="Q43" s="12"/>
      <c r="R43" s="12"/>
      <c r="S43" s="12"/>
      <c r="T43" s="41">
        <f t="shared" si="13"/>
        <v>-36.78651</v>
      </c>
      <c r="U43" s="10">
        <f t="shared" si="5"/>
        <v>0</v>
      </c>
      <c r="V43" s="10">
        <f t="shared" si="6"/>
        <v>-36.78651</v>
      </c>
      <c r="W43" s="12"/>
      <c r="X43" s="12"/>
      <c r="Y43" s="12"/>
      <c r="Z43" s="12"/>
      <c r="AA43" s="41">
        <f t="shared" si="10"/>
        <v>0</v>
      </c>
      <c r="AB43" s="12">
        <v>0</v>
      </c>
      <c r="AC43" s="12"/>
      <c r="AD43" s="12"/>
      <c r="AE43" s="12"/>
      <c r="AF43" s="12"/>
      <c r="AG43" s="12"/>
      <c r="AH43" s="12">
        <f t="shared" si="11"/>
        <v>-36.78651</v>
      </c>
      <c r="AM43" s="6"/>
      <c r="AN43" s="51"/>
      <c r="AO43" s="47" t="s">
        <v>128</v>
      </c>
    </row>
    <row r="44" spans="1:41" s="2" customFormat="1" ht="37.5" customHeight="1">
      <c r="A44" s="50" t="s">
        <v>34</v>
      </c>
      <c r="B44" s="2">
        <v>2011</v>
      </c>
      <c r="C44" s="2">
        <v>2011</v>
      </c>
      <c r="F44" s="12"/>
      <c r="G44" s="12"/>
      <c r="H44" s="24">
        <f t="shared" si="2"/>
        <v>38.13215</v>
      </c>
      <c r="I44" s="24">
        <v>38.13215</v>
      </c>
      <c r="J44" s="24"/>
      <c r="K44" s="12">
        <f t="shared" si="12"/>
        <v>0</v>
      </c>
      <c r="L44" s="12"/>
      <c r="M44" s="12">
        <v>0</v>
      </c>
      <c r="N44" s="12">
        <f t="shared" si="4"/>
        <v>2490.44</v>
      </c>
      <c r="O44" s="12"/>
      <c r="P44" s="12">
        <v>2490.44</v>
      </c>
      <c r="Q44" s="12"/>
      <c r="R44" s="12"/>
      <c r="S44" s="12"/>
      <c r="T44" s="41">
        <f t="shared" si="13"/>
        <v>2528.57215</v>
      </c>
      <c r="U44" s="10">
        <f t="shared" si="5"/>
        <v>38.13215</v>
      </c>
      <c r="V44" s="10">
        <f t="shared" si="6"/>
        <v>2490.44</v>
      </c>
      <c r="W44" s="12"/>
      <c r="X44" s="12"/>
      <c r="Y44" s="12"/>
      <c r="Z44" s="12"/>
      <c r="AA44" s="41">
        <f t="shared" si="10"/>
        <v>38.13215</v>
      </c>
      <c r="AB44" s="12">
        <v>38.13215</v>
      </c>
      <c r="AC44" s="12"/>
      <c r="AD44" s="12"/>
      <c r="AE44" s="12"/>
      <c r="AF44" s="12"/>
      <c r="AG44" s="12"/>
      <c r="AH44" s="12">
        <f t="shared" si="11"/>
        <v>2528.57215</v>
      </c>
      <c r="AM44" s="6"/>
      <c r="AN44" s="51">
        <v>1852.836</v>
      </c>
      <c r="AO44" s="47" t="s">
        <v>125</v>
      </c>
    </row>
    <row r="45" spans="1:41" s="2" customFormat="1" ht="37.5" customHeight="1">
      <c r="A45" s="50" t="s">
        <v>35</v>
      </c>
      <c r="B45" s="2">
        <v>2011</v>
      </c>
      <c r="C45" s="2">
        <v>2011</v>
      </c>
      <c r="F45" s="12"/>
      <c r="G45" s="12"/>
      <c r="H45" s="24">
        <f t="shared" si="2"/>
        <v>0</v>
      </c>
      <c r="I45" s="12"/>
      <c r="J45" s="12"/>
      <c r="K45" s="12">
        <f t="shared" si="12"/>
        <v>0</v>
      </c>
      <c r="L45" s="12">
        <v>0</v>
      </c>
      <c r="M45" s="12"/>
      <c r="N45" s="12">
        <f t="shared" si="4"/>
        <v>32.56</v>
      </c>
      <c r="O45" s="12">
        <v>32.56</v>
      </c>
      <c r="P45" s="12"/>
      <c r="Q45" s="12"/>
      <c r="R45" s="12"/>
      <c r="S45" s="12"/>
      <c r="T45" s="41">
        <f t="shared" si="13"/>
        <v>32.56</v>
      </c>
      <c r="U45" s="10">
        <f t="shared" si="5"/>
        <v>32.56</v>
      </c>
      <c r="V45" s="10">
        <f t="shared" si="6"/>
        <v>0</v>
      </c>
      <c r="W45" s="12"/>
      <c r="X45" s="12"/>
      <c r="Y45" s="12"/>
      <c r="Z45" s="12"/>
      <c r="AA45" s="41">
        <f t="shared" si="10"/>
        <v>36.68154237288135</v>
      </c>
      <c r="AB45" s="12">
        <v>36.68154237288135</v>
      </c>
      <c r="AC45" s="12"/>
      <c r="AD45" s="12"/>
      <c r="AE45" s="12"/>
      <c r="AF45" s="12"/>
      <c r="AG45" s="12"/>
      <c r="AH45" s="12">
        <f t="shared" si="11"/>
        <v>32.56</v>
      </c>
      <c r="AM45" s="6"/>
      <c r="AN45" s="51">
        <v>46.993</v>
      </c>
      <c r="AO45" s="47" t="s">
        <v>125</v>
      </c>
    </row>
    <row r="46" spans="1:41" s="2" customFormat="1" ht="37.5" customHeight="1">
      <c r="A46" s="54" t="s">
        <v>15</v>
      </c>
      <c r="B46" s="2">
        <v>2011</v>
      </c>
      <c r="C46" s="2">
        <v>2011</v>
      </c>
      <c r="F46" s="12"/>
      <c r="G46" s="12"/>
      <c r="H46" s="24">
        <f t="shared" si="2"/>
        <v>0</v>
      </c>
      <c r="I46" s="12"/>
      <c r="J46" s="12">
        <v>0</v>
      </c>
      <c r="K46" s="12">
        <f t="shared" si="12"/>
        <v>851.33463</v>
      </c>
      <c r="L46" s="24">
        <v>31.13</v>
      </c>
      <c r="M46" s="24">
        <f>851.33463-31.13</f>
        <v>820.20463</v>
      </c>
      <c r="N46" s="12">
        <f t="shared" si="4"/>
        <v>0</v>
      </c>
      <c r="O46" s="12"/>
      <c r="P46" s="12">
        <v>0</v>
      </c>
      <c r="Q46" s="12"/>
      <c r="R46" s="12"/>
      <c r="S46" s="12"/>
      <c r="T46" s="41">
        <f t="shared" si="13"/>
        <v>851.33463</v>
      </c>
      <c r="U46" s="10">
        <f t="shared" si="5"/>
        <v>31.13</v>
      </c>
      <c r="V46" s="10">
        <f t="shared" si="6"/>
        <v>820.20463</v>
      </c>
      <c r="W46" s="12"/>
      <c r="X46" s="12"/>
      <c r="Y46" s="12"/>
      <c r="Z46" s="12"/>
      <c r="AA46" s="41">
        <f t="shared" si="10"/>
        <v>851.3348672881357</v>
      </c>
      <c r="AB46" s="12">
        <v>851.3348672881357</v>
      </c>
      <c r="AC46" s="12"/>
      <c r="AD46" s="12"/>
      <c r="AE46" s="12"/>
      <c r="AF46" s="12"/>
      <c r="AG46" s="12"/>
      <c r="AH46" s="12">
        <f t="shared" si="11"/>
        <v>851.33463</v>
      </c>
      <c r="AM46" s="6"/>
      <c r="AN46" s="51">
        <v>793.203</v>
      </c>
      <c r="AO46" s="47" t="s">
        <v>125</v>
      </c>
    </row>
    <row r="47" spans="1:41" s="2" customFormat="1" ht="37.5" customHeight="1">
      <c r="A47" s="50" t="s">
        <v>36</v>
      </c>
      <c r="B47" s="2">
        <v>2011</v>
      </c>
      <c r="C47" s="2">
        <v>2011</v>
      </c>
      <c r="F47" s="12"/>
      <c r="G47" s="12"/>
      <c r="H47" s="24">
        <f t="shared" si="2"/>
        <v>0</v>
      </c>
      <c r="I47" s="12"/>
      <c r="J47" s="12">
        <v>0</v>
      </c>
      <c r="K47" s="12">
        <f t="shared" si="12"/>
        <v>0</v>
      </c>
      <c r="L47" s="26"/>
      <c r="M47" s="26">
        <v>0</v>
      </c>
      <c r="N47" s="12">
        <f t="shared" si="4"/>
        <v>9537.87</v>
      </c>
      <c r="O47" s="12">
        <v>4.292</v>
      </c>
      <c r="P47" s="12">
        <f>9537.87-4.292</f>
        <v>9533.578000000001</v>
      </c>
      <c r="Q47" s="12"/>
      <c r="R47" s="12"/>
      <c r="S47" s="12"/>
      <c r="T47" s="41">
        <f t="shared" si="13"/>
        <v>9537.87</v>
      </c>
      <c r="U47" s="10">
        <f t="shared" si="5"/>
        <v>4.292</v>
      </c>
      <c r="V47" s="10">
        <f t="shared" si="6"/>
        <v>9533.578000000001</v>
      </c>
      <c r="W47" s="12"/>
      <c r="X47" s="12"/>
      <c r="Y47" s="12"/>
      <c r="Z47" s="12"/>
      <c r="AA47" s="41">
        <f t="shared" si="10"/>
        <v>9533.577355932202</v>
      </c>
      <c r="AB47" s="12">
        <v>9533.577355932202</v>
      </c>
      <c r="AC47" s="12"/>
      <c r="AD47" s="12"/>
      <c r="AE47" s="12"/>
      <c r="AF47" s="12"/>
      <c r="AG47" s="12"/>
      <c r="AH47" s="12">
        <f t="shared" si="11"/>
        <v>9537.87</v>
      </c>
      <c r="AM47" s="6"/>
      <c r="AN47" s="51">
        <v>19114.649</v>
      </c>
      <c r="AO47" s="47" t="s">
        <v>125</v>
      </c>
    </row>
    <row r="48" spans="1:41" s="2" customFormat="1" ht="37.5" customHeight="1">
      <c r="A48" s="50" t="s">
        <v>2</v>
      </c>
      <c r="B48" s="2">
        <v>2011</v>
      </c>
      <c r="C48" s="2">
        <v>2011</v>
      </c>
      <c r="F48" s="12"/>
      <c r="G48" s="12"/>
      <c r="H48" s="24">
        <f t="shared" si="2"/>
        <v>0</v>
      </c>
      <c r="I48" s="12"/>
      <c r="J48" s="12"/>
      <c r="K48" s="12">
        <f t="shared" si="12"/>
        <v>4.893890000000001</v>
      </c>
      <c r="L48" s="12">
        <v>4.893890000000001</v>
      </c>
      <c r="M48" s="12"/>
      <c r="N48" s="12">
        <f t="shared" si="4"/>
        <v>525.35</v>
      </c>
      <c r="O48" s="12">
        <v>525.35</v>
      </c>
      <c r="P48" s="12"/>
      <c r="Q48" s="12"/>
      <c r="R48" s="12"/>
      <c r="S48" s="12"/>
      <c r="T48" s="41">
        <f t="shared" si="13"/>
        <v>530.2438900000001</v>
      </c>
      <c r="U48" s="10">
        <f t="shared" si="5"/>
        <v>530.2438900000001</v>
      </c>
      <c r="V48" s="10">
        <f t="shared" si="6"/>
        <v>0</v>
      </c>
      <c r="W48" s="12"/>
      <c r="X48" s="12"/>
      <c r="Y48" s="12"/>
      <c r="Z48" s="12"/>
      <c r="AA48" s="41">
        <f t="shared" si="10"/>
        <v>210.35587305084746</v>
      </c>
      <c r="AB48" s="12">
        <v>210.35587305084746</v>
      </c>
      <c r="AC48" s="12"/>
      <c r="AD48" s="12"/>
      <c r="AE48" s="12"/>
      <c r="AF48" s="12"/>
      <c r="AG48" s="12"/>
      <c r="AH48" s="12">
        <f t="shared" si="11"/>
        <v>530.2438900000001</v>
      </c>
      <c r="AM48" s="6"/>
      <c r="AN48" s="51">
        <v>672.713</v>
      </c>
      <c r="AO48" s="47" t="s">
        <v>125</v>
      </c>
    </row>
    <row r="49" spans="1:41" s="2" customFormat="1" ht="37.5" customHeight="1">
      <c r="A49" s="50" t="s">
        <v>37</v>
      </c>
      <c r="B49" s="2">
        <v>2011</v>
      </c>
      <c r="C49" s="2">
        <v>2011</v>
      </c>
      <c r="F49" s="12">
        <f>T49</f>
        <v>5.657</v>
      </c>
      <c r="G49" s="12"/>
      <c r="H49" s="24">
        <f t="shared" si="2"/>
        <v>0</v>
      </c>
      <c r="I49" s="12"/>
      <c r="J49" s="12">
        <v>0</v>
      </c>
      <c r="K49" s="12">
        <f t="shared" si="12"/>
        <v>0</v>
      </c>
      <c r="L49" s="12"/>
      <c r="M49" s="12">
        <v>0</v>
      </c>
      <c r="N49" s="12">
        <f>O49+P49</f>
        <v>5.657</v>
      </c>
      <c r="O49" s="12"/>
      <c r="P49" s="12">
        <v>5.657</v>
      </c>
      <c r="Q49" s="12"/>
      <c r="R49" s="12"/>
      <c r="S49" s="12"/>
      <c r="T49" s="41">
        <f>H49+K49+N49+Q49</f>
        <v>5.657</v>
      </c>
      <c r="U49" s="10">
        <f t="shared" si="5"/>
        <v>0</v>
      </c>
      <c r="V49" s="10">
        <f t="shared" si="6"/>
        <v>5.657</v>
      </c>
      <c r="W49" s="12"/>
      <c r="X49" s="12"/>
      <c r="Y49" s="12"/>
      <c r="Z49" s="12"/>
      <c r="AA49" s="41">
        <f t="shared" si="10"/>
        <v>10.760398305084745</v>
      </c>
      <c r="AB49" s="29">
        <v>10.760398305084745</v>
      </c>
      <c r="AC49" s="12"/>
      <c r="AD49" s="12"/>
      <c r="AE49" s="12"/>
      <c r="AF49" s="12"/>
      <c r="AG49" s="12"/>
      <c r="AH49" s="12">
        <f t="shared" si="11"/>
        <v>5.657</v>
      </c>
      <c r="AM49" s="6"/>
      <c r="AN49" s="51"/>
      <c r="AO49" s="47" t="s">
        <v>128</v>
      </c>
    </row>
    <row r="50" spans="1:41" s="2" customFormat="1" ht="37.5" customHeight="1">
      <c r="A50" s="50" t="s">
        <v>38</v>
      </c>
      <c r="B50" s="2">
        <v>2011</v>
      </c>
      <c r="C50" s="2">
        <v>2011</v>
      </c>
      <c r="F50" s="12"/>
      <c r="G50" s="12"/>
      <c r="H50" s="24">
        <f t="shared" si="2"/>
        <v>0</v>
      </c>
      <c r="I50" s="12"/>
      <c r="J50" s="12"/>
      <c r="K50" s="12">
        <f t="shared" si="12"/>
        <v>0</v>
      </c>
      <c r="L50" s="12">
        <v>0</v>
      </c>
      <c r="M50" s="12"/>
      <c r="N50" s="12">
        <f t="shared" si="4"/>
        <v>42.81</v>
      </c>
      <c r="O50" s="10">
        <v>42.81</v>
      </c>
      <c r="P50" s="12"/>
      <c r="Q50" s="12"/>
      <c r="R50" s="12"/>
      <c r="S50" s="12"/>
      <c r="T50" s="41">
        <f t="shared" si="13"/>
        <v>42.81</v>
      </c>
      <c r="U50" s="10">
        <f t="shared" si="5"/>
        <v>42.81</v>
      </c>
      <c r="V50" s="10">
        <f t="shared" si="6"/>
        <v>0</v>
      </c>
      <c r="W50" s="12"/>
      <c r="X50" s="12"/>
      <c r="Y50" s="12"/>
      <c r="Z50" s="12"/>
      <c r="AA50" s="41">
        <v>42.81</v>
      </c>
      <c r="AB50" s="12">
        <v>42.81</v>
      </c>
      <c r="AC50" s="12"/>
      <c r="AD50" s="12"/>
      <c r="AE50" s="12"/>
      <c r="AF50" s="12"/>
      <c r="AG50" s="12"/>
      <c r="AH50" s="12">
        <f t="shared" si="11"/>
        <v>42.81</v>
      </c>
      <c r="AM50" s="6"/>
      <c r="AN50" s="51">
        <v>54.834</v>
      </c>
      <c r="AO50" s="47" t="s">
        <v>128</v>
      </c>
    </row>
    <row r="51" spans="1:41" s="2" customFormat="1" ht="37.5" customHeight="1">
      <c r="A51" s="50" t="s">
        <v>41</v>
      </c>
      <c r="B51" s="2">
        <v>2011</v>
      </c>
      <c r="C51" s="2">
        <v>2011</v>
      </c>
      <c r="F51" s="12"/>
      <c r="G51" s="12"/>
      <c r="H51" s="24">
        <f t="shared" si="2"/>
        <v>0</v>
      </c>
      <c r="I51" s="12"/>
      <c r="J51" s="12">
        <v>0</v>
      </c>
      <c r="K51" s="12">
        <f t="shared" si="12"/>
        <v>0</v>
      </c>
      <c r="L51" s="12"/>
      <c r="M51" s="12">
        <v>0</v>
      </c>
      <c r="N51" s="12">
        <f t="shared" si="4"/>
        <v>6031.18</v>
      </c>
      <c r="O51" s="12">
        <v>39.893</v>
      </c>
      <c r="P51" s="12">
        <f>6031.18-39.893</f>
        <v>5991.287</v>
      </c>
      <c r="Q51" s="12"/>
      <c r="R51" s="12"/>
      <c r="S51" s="12"/>
      <c r="T51" s="41">
        <f>H51+K51+N51+Q51</f>
        <v>6031.18</v>
      </c>
      <c r="U51" s="10">
        <f t="shared" si="5"/>
        <v>39.893</v>
      </c>
      <c r="V51" s="10">
        <f t="shared" si="6"/>
        <v>5991.287</v>
      </c>
      <c r="W51" s="12"/>
      <c r="X51" s="12"/>
      <c r="Y51" s="12"/>
      <c r="Z51" s="12"/>
      <c r="AA51" s="41">
        <f t="shared" si="10"/>
        <v>6031.183593050848</v>
      </c>
      <c r="AB51" s="12">
        <v>6031.183593050848</v>
      </c>
      <c r="AC51" s="12"/>
      <c r="AD51" s="12"/>
      <c r="AE51" s="12"/>
      <c r="AF51" s="12"/>
      <c r="AG51" s="12"/>
      <c r="AH51" s="12">
        <f t="shared" si="11"/>
        <v>6031.18</v>
      </c>
      <c r="AM51" s="6"/>
      <c r="AN51" s="51">
        <v>6078.917</v>
      </c>
      <c r="AO51" s="47" t="s">
        <v>125</v>
      </c>
    </row>
    <row r="52" spans="1:41" s="2" customFormat="1" ht="37.5" customHeight="1">
      <c r="A52" s="50" t="s">
        <v>42</v>
      </c>
      <c r="B52" s="2">
        <v>2010</v>
      </c>
      <c r="C52" s="2">
        <v>2011</v>
      </c>
      <c r="F52" s="12"/>
      <c r="G52" s="12"/>
      <c r="H52" s="24">
        <f t="shared" si="2"/>
        <v>0</v>
      </c>
      <c r="I52" s="12"/>
      <c r="J52" s="12"/>
      <c r="K52" s="12">
        <f t="shared" si="12"/>
        <v>0</v>
      </c>
      <c r="L52" s="12">
        <v>0</v>
      </c>
      <c r="M52" s="12"/>
      <c r="N52" s="12">
        <f t="shared" si="4"/>
        <v>0</v>
      </c>
      <c r="O52" s="12">
        <v>0</v>
      </c>
      <c r="P52" s="12"/>
      <c r="Q52" s="12"/>
      <c r="R52" s="12"/>
      <c r="S52" s="12"/>
      <c r="T52" s="41"/>
      <c r="U52" s="10">
        <f t="shared" si="5"/>
        <v>0</v>
      </c>
      <c r="V52" s="10">
        <f t="shared" si="6"/>
        <v>0</v>
      </c>
      <c r="W52" s="12"/>
      <c r="X52" s="12"/>
      <c r="Y52" s="12"/>
      <c r="Z52" s="12"/>
      <c r="AA52" s="41">
        <f t="shared" si="10"/>
        <v>195.20955932203393</v>
      </c>
      <c r="AB52" s="12">
        <v>195.20955932203393</v>
      </c>
      <c r="AC52" s="12"/>
      <c r="AD52" s="12"/>
      <c r="AE52" s="12"/>
      <c r="AF52" s="12"/>
      <c r="AG52" s="12"/>
      <c r="AH52" s="12">
        <f t="shared" si="11"/>
        <v>0</v>
      </c>
      <c r="AI52" s="2">
        <f>SUM(AI53:AI58)</f>
        <v>0</v>
      </c>
      <c r="AM52" s="6"/>
      <c r="AN52" s="51"/>
      <c r="AO52" s="47" t="s">
        <v>128</v>
      </c>
    </row>
    <row r="53" spans="1:41" s="2" customFormat="1" ht="37.5" customHeight="1">
      <c r="A53" s="50" t="s">
        <v>43</v>
      </c>
      <c r="B53" s="2">
        <v>2010</v>
      </c>
      <c r="C53" s="2">
        <v>2011</v>
      </c>
      <c r="F53" s="12"/>
      <c r="G53" s="12"/>
      <c r="H53" s="24">
        <f t="shared" si="2"/>
        <v>0</v>
      </c>
      <c r="I53" s="12"/>
      <c r="J53" s="12"/>
      <c r="K53" s="12">
        <f t="shared" si="12"/>
        <v>0</v>
      </c>
      <c r="L53" s="12">
        <v>0</v>
      </c>
      <c r="M53" s="12"/>
      <c r="N53" s="12">
        <f t="shared" si="4"/>
        <v>0</v>
      </c>
      <c r="O53" s="12">
        <v>0</v>
      </c>
      <c r="P53" s="12"/>
      <c r="Q53" s="12"/>
      <c r="R53" s="12"/>
      <c r="S53" s="12"/>
      <c r="T53" s="41"/>
      <c r="U53" s="10">
        <f t="shared" si="5"/>
        <v>0</v>
      </c>
      <c r="V53" s="10">
        <f t="shared" si="6"/>
        <v>0</v>
      </c>
      <c r="W53" s="12"/>
      <c r="X53" s="12"/>
      <c r="Y53" s="12"/>
      <c r="Z53" s="12"/>
      <c r="AA53" s="41">
        <f t="shared" si="10"/>
        <v>2200.0211864406783</v>
      </c>
      <c r="AB53" s="12">
        <v>2200.0211864406783</v>
      </c>
      <c r="AC53" s="12"/>
      <c r="AD53" s="12"/>
      <c r="AE53" s="12"/>
      <c r="AF53" s="12"/>
      <c r="AG53" s="12"/>
      <c r="AH53" s="12">
        <f t="shared" si="11"/>
        <v>0</v>
      </c>
      <c r="AM53" s="6"/>
      <c r="AN53" s="51"/>
      <c r="AO53" s="47" t="s">
        <v>128</v>
      </c>
    </row>
    <row r="54" spans="1:41" s="2" customFormat="1" ht="37.5" customHeight="1">
      <c r="A54" s="50" t="s">
        <v>44</v>
      </c>
      <c r="B54" s="2">
        <v>2010</v>
      </c>
      <c r="C54" s="2">
        <v>2011</v>
      </c>
      <c r="F54" s="12"/>
      <c r="G54" s="12"/>
      <c r="H54" s="24">
        <f t="shared" si="2"/>
        <v>0</v>
      </c>
      <c r="I54" s="12"/>
      <c r="J54" s="12">
        <v>0</v>
      </c>
      <c r="K54" s="12">
        <f t="shared" si="12"/>
        <v>0</v>
      </c>
      <c r="L54" s="12"/>
      <c r="M54" s="12">
        <v>0</v>
      </c>
      <c r="N54" s="12">
        <f t="shared" si="4"/>
        <v>0</v>
      </c>
      <c r="O54" s="12">
        <v>0</v>
      </c>
      <c r="P54" s="12">
        <v>0</v>
      </c>
      <c r="Q54" s="12"/>
      <c r="R54" s="12"/>
      <c r="S54" s="12"/>
      <c r="T54" s="41"/>
      <c r="U54" s="10">
        <f t="shared" si="5"/>
        <v>0</v>
      </c>
      <c r="V54" s="10">
        <f t="shared" si="6"/>
        <v>0</v>
      </c>
      <c r="W54" s="12"/>
      <c r="X54" s="12"/>
      <c r="Y54" s="12"/>
      <c r="Z54" s="12"/>
      <c r="AA54" s="41">
        <f t="shared" si="10"/>
        <v>5487.0160000000005</v>
      </c>
      <c r="AB54" s="12">
        <v>5487.0160000000005</v>
      </c>
      <c r="AC54" s="12"/>
      <c r="AD54" s="12"/>
      <c r="AE54" s="12"/>
      <c r="AF54" s="12"/>
      <c r="AG54" s="12"/>
      <c r="AH54" s="12">
        <f t="shared" si="11"/>
        <v>0</v>
      </c>
      <c r="AM54" s="6"/>
      <c r="AN54" s="51"/>
      <c r="AO54" s="47" t="s">
        <v>128</v>
      </c>
    </row>
    <row r="55" spans="1:41" s="2" customFormat="1" ht="37.5" customHeight="1">
      <c r="A55" s="50" t="s">
        <v>45</v>
      </c>
      <c r="B55" s="2">
        <v>2010</v>
      </c>
      <c r="C55" s="2">
        <v>2011</v>
      </c>
      <c r="F55" s="12"/>
      <c r="G55" s="12"/>
      <c r="H55" s="24">
        <f t="shared" si="2"/>
        <v>0</v>
      </c>
      <c r="I55" s="12"/>
      <c r="J55" s="12"/>
      <c r="K55" s="12">
        <f t="shared" si="12"/>
        <v>0</v>
      </c>
      <c r="L55" s="12">
        <v>0</v>
      </c>
      <c r="M55" s="12"/>
      <c r="N55" s="12">
        <f t="shared" si="4"/>
        <v>0</v>
      </c>
      <c r="O55" s="12">
        <v>0</v>
      </c>
      <c r="P55" s="12"/>
      <c r="Q55" s="12"/>
      <c r="R55" s="12"/>
      <c r="S55" s="12"/>
      <c r="T55" s="41"/>
      <c r="U55" s="10">
        <f t="shared" si="5"/>
        <v>0</v>
      </c>
      <c r="V55" s="10">
        <f t="shared" si="6"/>
        <v>0</v>
      </c>
      <c r="W55" s="12"/>
      <c r="X55" s="12"/>
      <c r="Y55" s="12"/>
      <c r="Z55" s="12"/>
      <c r="AA55" s="41">
        <f t="shared" si="10"/>
        <v>724.0806610169492</v>
      </c>
      <c r="AB55" s="12">
        <v>724.0806610169492</v>
      </c>
      <c r="AC55" s="12"/>
      <c r="AD55" s="12"/>
      <c r="AE55" s="12"/>
      <c r="AF55" s="12"/>
      <c r="AG55" s="12"/>
      <c r="AH55" s="12">
        <f t="shared" si="11"/>
        <v>0</v>
      </c>
      <c r="AM55" s="6"/>
      <c r="AN55" s="51"/>
      <c r="AO55" s="47" t="s">
        <v>128</v>
      </c>
    </row>
    <row r="56" spans="1:41" s="2" customFormat="1" ht="37.5" customHeight="1">
      <c r="A56" s="50" t="s">
        <v>46</v>
      </c>
      <c r="B56" s="2">
        <v>2010</v>
      </c>
      <c r="C56" s="2">
        <v>2011</v>
      </c>
      <c r="F56" s="12"/>
      <c r="G56" s="12"/>
      <c r="H56" s="24">
        <f t="shared" si="2"/>
        <v>0</v>
      </c>
      <c r="I56" s="12"/>
      <c r="J56" s="12"/>
      <c r="K56" s="12">
        <f t="shared" si="12"/>
        <v>0</v>
      </c>
      <c r="L56" s="12">
        <v>0</v>
      </c>
      <c r="M56" s="12"/>
      <c r="N56" s="12">
        <f t="shared" si="4"/>
        <v>0</v>
      </c>
      <c r="O56" s="12">
        <v>0</v>
      </c>
      <c r="P56" s="12"/>
      <c r="Q56" s="12"/>
      <c r="R56" s="12"/>
      <c r="S56" s="12"/>
      <c r="T56" s="41"/>
      <c r="U56" s="10">
        <f t="shared" si="5"/>
        <v>0</v>
      </c>
      <c r="V56" s="10">
        <f t="shared" si="6"/>
        <v>0</v>
      </c>
      <c r="W56" s="12"/>
      <c r="X56" s="12"/>
      <c r="Y56" s="12"/>
      <c r="Z56" s="12"/>
      <c r="AA56" s="41">
        <f t="shared" si="10"/>
        <v>1463.2212372881356</v>
      </c>
      <c r="AB56" s="12">
        <v>1463.2212372881356</v>
      </c>
      <c r="AC56" s="12"/>
      <c r="AD56" s="12"/>
      <c r="AE56" s="12"/>
      <c r="AF56" s="12"/>
      <c r="AG56" s="12"/>
      <c r="AH56" s="12">
        <f t="shared" si="11"/>
        <v>0</v>
      </c>
      <c r="AM56" s="6"/>
      <c r="AN56" s="51"/>
      <c r="AO56" s="47" t="s">
        <v>128</v>
      </c>
    </row>
    <row r="57" spans="1:41" s="2" customFormat="1" ht="37.5" customHeight="1">
      <c r="A57" s="50" t="s">
        <v>47</v>
      </c>
      <c r="B57" s="2">
        <v>2010</v>
      </c>
      <c r="C57" s="2">
        <v>2011</v>
      </c>
      <c r="F57" s="12"/>
      <c r="G57" s="12"/>
      <c r="H57" s="24">
        <f t="shared" si="2"/>
        <v>0</v>
      </c>
      <c r="I57" s="12"/>
      <c r="J57" s="12"/>
      <c r="K57" s="12">
        <f t="shared" si="12"/>
        <v>0</v>
      </c>
      <c r="L57" s="12"/>
      <c r="M57" s="12">
        <v>0</v>
      </c>
      <c r="N57" s="12">
        <f t="shared" si="4"/>
        <v>0</v>
      </c>
      <c r="O57" s="12"/>
      <c r="P57" s="12">
        <v>0</v>
      </c>
      <c r="Q57" s="12"/>
      <c r="R57" s="12"/>
      <c r="S57" s="12"/>
      <c r="T57" s="41"/>
      <c r="U57" s="10">
        <f t="shared" si="5"/>
        <v>0</v>
      </c>
      <c r="V57" s="10">
        <f t="shared" si="6"/>
        <v>0</v>
      </c>
      <c r="W57" s="12"/>
      <c r="X57" s="12"/>
      <c r="Y57" s="12"/>
      <c r="Z57" s="12"/>
      <c r="AA57" s="41">
        <f t="shared" si="10"/>
        <v>594.1283898305086</v>
      </c>
      <c r="AB57" s="12">
        <v>594.1283898305086</v>
      </c>
      <c r="AC57" s="12"/>
      <c r="AD57" s="12"/>
      <c r="AE57" s="12"/>
      <c r="AF57" s="12"/>
      <c r="AG57" s="12"/>
      <c r="AH57" s="12">
        <f t="shared" si="11"/>
        <v>0</v>
      </c>
      <c r="AM57" s="6"/>
      <c r="AN57" s="51"/>
      <c r="AO57" s="47" t="s">
        <v>128</v>
      </c>
    </row>
    <row r="58" spans="1:41" s="2" customFormat="1" ht="37.5" customHeight="1">
      <c r="A58" s="50" t="s">
        <v>48</v>
      </c>
      <c r="B58" s="2">
        <v>2010</v>
      </c>
      <c r="C58" s="2">
        <v>2011</v>
      </c>
      <c r="F58" s="12"/>
      <c r="G58" s="12"/>
      <c r="H58" s="24">
        <f t="shared" si="2"/>
        <v>0</v>
      </c>
      <c r="I58" s="12"/>
      <c r="J58" s="12"/>
      <c r="K58" s="12">
        <f t="shared" si="12"/>
        <v>0</v>
      </c>
      <c r="L58" s="12"/>
      <c r="M58" s="12">
        <v>0</v>
      </c>
      <c r="N58" s="12">
        <f t="shared" si="4"/>
        <v>0</v>
      </c>
      <c r="O58" s="12"/>
      <c r="P58" s="12">
        <v>0</v>
      </c>
      <c r="Q58" s="12"/>
      <c r="R58" s="12"/>
      <c r="S58" s="12"/>
      <c r="T58" s="41"/>
      <c r="U58" s="10">
        <f t="shared" si="5"/>
        <v>0</v>
      </c>
      <c r="V58" s="10">
        <f t="shared" si="6"/>
        <v>0</v>
      </c>
      <c r="W58" s="12"/>
      <c r="X58" s="12"/>
      <c r="Y58" s="12"/>
      <c r="Z58" s="12"/>
      <c r="AA58" s="41">
        <f t="shared" si="10"/>
        <v>2232.7403644067795</v>
      </c>
      <c r="AB58" s="12">
        <v>2232.7403644067795</v>
      </c>
      <c r="AC58" s="12"/>
      <c r="AD58" s="12"/>
      <c r="AE58" s="12"/>
      <c r="AF58" s="12"/>
      <c r="AG58" s="12"/>
      <c r="AH58" s="12">
        <f t="shared" si="11"/>
        <v>0</v>
      </c>
      <c r="AM58" s="6"/>
      <c r="AN58" s="51"/>
      <c r="AO58" s="47" t="s">
        <v>128</v>
      </c>
    </row>
    <row r="59" spans="1:41" s="2" customFormat="1" ht="37.5" customHeight="1">
      <c r="A59" s="50" t="s">
        <v>49</v>
      </c>
      <c r="B59" s="2">
        <v>2010</v>
      </c>
      <c r="C59" s="2">
        <v>2011</v>
      </c>
      <c r="F59" s="12"/>
      <c r="G59" s="12"/>
      <c r="H59" s="24">
        <f t="shared" si="2"/>
        <v>0</v>
      </c>
      <c r="I59" s="12"/>
      <c r="J59" s="12"/>
      <c r="K59" s="12">
        <f t="shared" si="12"/>
        <v>0</v>
      </c>
      <c r="L59" s="12">
        <v>0</v>
      </c>
      <c r="M59" s="12"/>
      <c r="N59" s="12">
        <f t="shared" si="4"/>
        <v>0</v>
      </c>
      <c r="O59" s="12"/>
      <c r="P59" s="12"/>
      <c r="Q59" s="12"/>
      <c r="R59" s="12"/>
      <c r="S59" s="12"/>
      <c r="T59" s="41"/>
      <c r="U59" s="10">
        <f t="shared" si="5"/>
        <v>0</v>
      </c>
      <c r="V59" s="10">
        <f t="shared" si="6"/>
        <v>0</v>
      </c>
      <c r="W59" s="12"/>
      <c r="X59" s="12"/>
      <c r="Y59" s="12"/>
      <c r="Z59" s="12"/>
      <c r="AA59" s="41">
        <f t="shared" si="10"/>
        <v>1802.2830000000001</v>
      </c>
      <c r="AB59" s="12">
        <v>1802.2830000000001</v>
      </c>
      <c r="AC59" s="12"/>
      <c r="AD59" s="12"/>
      <c r="AE59" s="12"/>
      <c r="AF59" s="12"/>
      <c r="AG59" s="12"/>
      <c r="AH59" s="12">
        <f t="shared" si="11"/>
        <v>0</v>
      </c>
      <c r="AI59" s="2">
        <f>SUM(AI61:AI77)</f>
        <v>0</v>
      </c>
      <c r="AM59" s="6"/>
      <c r="AN59" s="51"/>
      <c r="AO59" s="47" t="s">
        <v>128</v>
      </c>
    </row>
    <row r="60" spans="1:41" s="2" customFormat="1" ht="37.5" customHeight="1">
      <c r="A60" s="50" t="s">
        <v>50</v>
      </c>
      <c r="B60" s="2">
        <v>2010</v>
      </c>
      <c r="C60" s="2">
        <v>2011</v>
      </c>
      <c r="F60" s="12"/>
      <c r="G60" s="12"/>
      <c r="H60" s="24">
        <f t="shared" si="2"/>
        <v>0</v>
      </c>
      <c r="I60" s="12"/>
      <c r="J60" s="12"/>
      <c r="K60" s="12">
        <f t="shared" si="12"/>
        <v>0</v>
      </c>
      <c r="L60" s="12">
        <v>0</v>
      </c>
      <c r="M60" s="12"/>
      <c r="N60" s="12">
        <f t="shared" si="4"/>
        <v>0</v>
      </c>
      <c r="O60" s="12">
        <v>0</v>
      </c>
      <c r="P60" s="12"/>
      <c r="Q60" s="12"/>
      <c r="R60" s="12"/>
      <c r="S60" s="12"/>
      <c r="T60" s="41"/>
      <c r="U60" s="10">
        <f t="shared" si="5"/>
        <v>0</v>
      </c>
      <c r="V60" s="10">
        <f t="shared" si="6"/>
        <v>0</v>
      </c>
      <c r="W60" s="12"/>
      <c r="X60" s="12"/>
      <c r="Y60" s="12"/>
      <c r="Z60" s="12"/>
      <c r="AA60" s="41">
        <f t="shared" si="10"/>
        <v>2699.1525423728813</v>
      </c>
      <c r="AB60" s="12">
        <v>2699.1525423728813</v>
      </c>
      <c r="AC60" s="12"/>
      <c r="AD60" s="12"/>
      <c r="AE60" s="12"/>
      <c r="AF60" s="12"/>
      <c r="AG60" s="12"/>
      <c r="AH60" s="12">
        <f t="shared" si="11"/>
        <v>0</v>
      </c>
      <c r="AM60" s="6"/>
      <c r="AN60" s="51"/>
      <c r="AO60" s="47" t="s">
        <v>128</v>
      </c>
    </row>
    <row r="61" spans="1:254" s="2" customFormat="1" ht="37.5" customHeight="1">
      <c r="A61" s="52" t="s">
        <v>51</v>
      </c>
      <c r="B61" s="9">
        <v>2011</v>
      </c>
      <c r="C61" s="9">
        <v>2011</v>
      </c>
      <c r="D61" s="9"/>
      <c r="E61" s="9"/>
      <c r="F61" s="10">
        <f>T61</f>
        <v>0</v>
      </c>
      <c r="G61" s="10">
        <f>F61</f>
        <v>0</v>
      </c>
      <c r="H61" s="24">
        <f t="shared" si="2"/>
        <v>0</v>
      </c>
      <c r="I61" s="10"/>
      <c r="J61" s="10"/>
      <c r="K61" s="12">
        <f t="shared" si="12"/>
        <v>0</v>
      </c>
      <c r="L61" s="10"/>
      <c r="M61" s="10">
        <v>0</v>
      </c>
      <c r="N61" s="12">
        <f t="shared" si="4"/>
        <v>0</v>
      </c>
      <c r="O61" s="10"/>
      <c r="P61" s="10">
        <v>0</v>
      </c>
      <c r="Q61" s="10"/>
      <c r="R61" s="10"/>
      <c r="S61" s="10"/>
      <c r="T61" s="41"/>
      <c r="U61" s="10">
        <f t="shared" si="5"/>
        <v>0</v>
      </c>
      <c r="V61" s="10">
        <f t="shared" si="6"/>
        <v>0</v>
      </c>
      <c r="W61" s="12"/>
      <c r="X61" s="12"/>
      <c r="Y61" s="12"/>
      <c r="Z61" s="12"/>
      <c r="AA61" s="41">
        <f t="shared" si="10"/>
        <v>102.22652542372882</v>
      </c>
      <c r="AB61" s="12">
        <v>102.22652542372882</v>
      </c>
      <c r="AC61" s="10"/>
      <c r="AD61" s="10"/>
      <c r="AE61" s="10"/>
      <c r="AF61" s="10"/>
      <c r="AG61" s="10"/>
      <c r="AH61" s="12">
        <f t="shared" si="11"/>
        <v>0</v>
      </c>
      <c r="AI61" s="9"/>
      <c r="AJ61" s="9"/>
      <c r="AK61" s="9"/>
      <c r="AL61" s="9"/>
      <c r="AM61" s="11"/>
      <c r="AN61" s="53"/>
      <c r="AO61" s="47" t="s">
        <v>128</v>
      </c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41" s="2" customFormat="1" ht="37.5" customHeight="1">
      <c r="A62" s="50" t="s">
        <v>52</v>
      </c>
      <c r="B62" s="2">
        <v>2010</v>
      </c>
      <c r="C62" s="2">
        <v>2011</v>
      </c>
      <c r="F62" s="12">
        <f>T62</f>
        <v>0</v>
      </c>
      <c r="G62" s="12"/>
      <c r="H62" s="24">
        <f t="shared" si="2"/>
        <v>0</v>
      </c>
      <c r="I62" s="12"/>
      <c r="J62" s="12"/>
      <c r="K62" s="12">
        <f t="shared" si="12"/>
        <v>0</v>
      </c>
      <c r="L62" s="12"/>
      <c r="M62" s="12">
        <v>0</v>
      </c>
      <c r="N62" s="12">
        <f t="shared" si="4"/>
        <v>0</v>
      </c>
      <c r="O62" s="12"/>
      <c r="P62" s="12">
        <v>0</v>
      </c>
      <c r="Q62" s="12"/>
      <c r="R62" s="12"/>
      <c r="S62" s="12"/>
      <c r="T62" s="41"/>
      <c r="U62" s="10">
        <f t="shared" si="5"/>
        <v>0</v>
      </c>
      <c r="V62" s="10">
        <f t="shared" si="6"/>
        <v>0</v>
      </c>
      <c r="W62" s="12"/>
      <c r="X62" s="12"/>
      <c r="Y62" s="12"/>
      <c r="Z62" s="13"/>
      <c r="AA62" s="41">
        <f t="shared" si="10"/>
        <v>140</v>
      </c>
      <c r="AB62" s="12">
        <v>140</v>
      </c>
      <c r="AC62" s="12"/>
      <c r="AD62" s="12"/>
      <c r="AE62" s="12"/>
      <c r="AF62" s="12"/>
      <c r="AG62" s="12"/>
      <c r="AH62" s="12">
        <f t="shared" si="11"/>
        <v>0</v>
      </c>
      <c r="AN62" s="51"/>
      <c r="AO62" s="47" t="s">
        <v>128</v>
      </c>
    </row>
    <row r="63" spans="1:41" s="2" customFormat="1" ht="37.5" customHeight="1">
      <c r="A63" s="50" t="s">
        <v>53</v>
      </c>
      <c r="B63" s="2">
        <v>2010</v>
      </c>
      <c r="C63" s="2">
        <v>2011</v>
      </c>
      <c r="F63" s="12">
        <f>T63</f>
        <v>0</v>
      </c>
      <c r="G63" s="12"/>
      <c r="H63" s="24">
        <f t="shared" si="2"/>
        <v>0</v>
      </c>
      <c r="I63" s="12"/>
      <c r="J63" s="12"/>
      <c r="K63" s="12">
        <f t="shared" si="12"/>
        <v>0</v>
      </c>
      <c r="L63" s="12"/>
      <c r="M63" s="12">
        <v>0</v>
      </c>
      <c r="N63" s="12">
        <f t="shared" si="4"/>
        <v>0</v>
      </c>
      <c r="O63" s="12"/>
      <c r="P63" s="12">
        <v>0</v>
      </c>
      <c r="Q63" s="12"/>
      <c r="R63" s="12"/>
      <c r="S63" s="12"/>
      <c r="T63" s="41"/>
      <c r="U63" s="10">
        <f t="shared" si="5"/>
        <v>0</v>
      </c>
      <c r="V63" s="10">
        <f t="shared" si="6"/>
        <v>0</v>
      </c>
      <c r="W63" s="12"/>
      <c r="X63" s="12"/>
      <c r="Y63" s="12"/>
      <c r="Z63" s="13"/>
      <c r="AA63" s="41">
        <f t="shared" si="10"/>
        <v>19.413330508474576</v>
      </c>
      <c r="AB63" s="12">
        <v>19.413330508474576</v>
      </c>
      <c r="AC63" s="12"/>
      <c r="AD63" s="12"/>
      <c r="AE63" s="12"/>
      <c r="AF63" s="12"/>
      <c r="AG63" s="12"/>
      <c r="AH63" s="12">
        <f t="shared" si="11"/>
        <v>0</v>
      </c>
      <c r="AN63" s="51"/>
      <c r="AO63" s="47" t="s">
        <v>128</v>
      </c>
    </row>
    <row r="64" spans="1:41" s="2" customFormat="1" ht="62.25" customHeight="1">
      <c r="A64" s="34" t="s">
        <v>54</v>
      </c>
      <c r="B64" s="2">
        <v>2011</v>
      </c>
      <c r="C64" s="2">
        <v>2011</v>
      </c>
      <c r="F64" s="12">
        <f>T64</f>
        <v>0</v>
      </c>
      <c r="G64" s="12"/>
      <c r="H64" s="24">
        <f t="shared" si="2"/>
        <v>0</v>
      </c>
      <c r="I64" s="12"/>
      <c r="J64" s="12"/>
      <c r="K64" s="12">
        <f t="shared" si="12"/>
        <v>0</v>
      </c>
      <c r="L64" s="12"/>
      <c r="M64" s="12">
        <v>0</v>
      </c>
      <c r="N64" s="12"/>
      <c r="O64" s="12"/>
      <c r="P64" s="12"/>
      <c r="Q64" s="12"/>
      <c r="R64" s="12"/>
      <c r="S64" s="12"/>
      <c r="T64" s="41">
        <f t="shared" si="13"/>
        <v>0</v>
      </c>
      <c r="U64" s="10">
        <f t="shared" si="5"/>
        <v>0</v>
      </c>
      <c r="V64" s="10">
        <f t="shared" si="6"/>
        <v>0</v>
      </c>
      <c r="W64" s="12"/>
      <c r="X64" s="12"/>
      <c r="Y64" s="12"/>
      <c r="Z64" s="13"/>
      <c r="AA64" s="41">
        <f t="shared" si="10"/>
        <v>0</v>
      </c>
      <c r="AB64" s="12"/>
      <c r="AC64" s="12"/>
      <c r="AD64" s="12"/>
      <c r="AE64" s="12"/>
      <c r="AF64" s="12"/>
      <c r="AG64" s="12"/>
      <c r="AH64" s="12">
        <f t="shared" si="11"/>
        <v>0</v>
      </c>
      <c r="AN64" s="51">
        <v>202.1</v>
      </c>
      <c r="AO64" s="47" t="s">
        <v>128</v>
      </c>
    </row>
    <row r="65" spans="1:254" s="2" customFormat="1" ht="62.25" customHeight="1">
      <c r="A65" s="54" t="s">
        <v>55</v>
      </c>
      <c r="B65" s="14">
        <v>2011</v>
      </c>
      <c r="C65" s="14">
        <v>2011</v>
      </c>
      <c r="D65" s="14"/>
      <c r="E65" s="14"/>
      <c r="F65" s="15"/>
      <c r="G65" s="15"/>
      <c r="H65" s="24">
        <f t="shared" si="2"/>
        <v>0</v>
      </c>
      <c r="I65" s="15"/>
      <c r="J65" s="15"/>
      <c r="K65" s="12">
        <f t="shared" si="12"/>
        <v>0</v>
      </c>
      <c r="L65" s="15"/>
      <c r="M65" s="15"/>
      <c r="N65" s="12">
        <f t="shared" si="4"/>
        <v>119.97</v>
      </c>
      <c r="O65" s="15">
        <v>119.97</v>
      </c>
      <c r="P65" s="15"/>
      <c r="Q65" s="15"/>
      <c r="R65" s="15"/>
      <c r="S65" s="12"/>
      <c r="T65" s="41">
        <f t="shared" si="13"/>
        <v>119.97</v>
      </c>
      <c r="U65" s="10">
        <f t="shared" si="5"/>
        <v>119.97</v>
      </c>
      <c r="V65" s="10">
        <f t="shared" si="6"/>
        <v>0</v>
      </c>
      <c r="W65" s="12"/>
      <c r="X65" s="12"/>
      <c r="Y65" s="12"/>
      <c r="Z65" s="12"/>
      <c r="AA65" s="41">
        <f t="shared" si="10"/>
        <v>324.36485644067795</v>
      </c>
      <c r="AB65" s="12">
        <v>324.36485644067795</v>
      </c>
      <c r="AC65" s="15"/>
      <c r="AD65" s="15"/>
      <c r="AE65" s="15"/>
      <c r="AF65" s="15"/>
      <c r="AG65" s="15"/>
      <c r="AH65" s="12">
        <f t="shared" si="11"/>
        <v>119.97</v>
      </c>
      <c r="AI65" s="14"/>
      <c r="AJ65" s="14"/>
      <c r="AK65" s="14"/>
      <c r="AL65" s="14"/>
      <c r="AM65" s="16"/>
      <c r="AN65" s="55">
        <v>228.382</v>
      </c>
      <c r="AO65" s="47" t="s">
        <v>125</v>
      </c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</row>
    <row r="66" spans="1:41" s="2" customFormat="1" ht="62.25" customHeight="1">
      <c r="A66" s="50" t="s">
        <v>56</v>
      </c>
      <c r="B66" s="2">
        <v>2011</v>
      </c>
      <c r="C66" s="2">
        <v>2011</v>
      </c>
      <c r="F66" s="12"/>
      <c r="G66" s="12"/>
      <c r="H66" s="24">
        <f t="shared" si="2"/>
        <v>0</v>
      </c>
      <c r="I66" s="12"/>
      <c r="J66" s="12"/>
      <c r="K66" s="12">
        <f t="shared" si="12"/>
        <v>0</v>
      </c>
      <c r="L66" s="12"/>
      <c r="M66" s="12"/>
      <c r="N66" s="12">
        <f t="shared" si="4"/>
        <v>149.52</v>
      </c>
      <c r="O66" s="12">
        <v>149.52</v>
      </c>
      <c r="P66" s="12"/>
      <c r="Q66" s="12"/>
      <c r="R66" s="12"/>
      <c r="S66" s="12"/>
      <c r="T66" s="41">
        <f t="shared" si="13"/>
        <v>149.52</v>
      </c>
      <c r="U66" s="10">
        <f t="shared" si="5"/>
        <v>149.52</v>
      </c>
      <c r="V66" s="10">
        <f t="shared" si="6"/>
        <v>0</v>
      </c>
      <c r="W66" s="12"/>
      <c r="X66" s="12"/>
      <c r="Y66" s="12"/>
      <c r="Z66" s="12"/>
      <c r="AA66" s="41">
        <f t="shared" si="10"/>
        <v>425.50662016949155</v>
      </c>
      <c r="AB66" s="12">
        <v>425.50662016949155</v>
      </c>
      <c r="AC66" s="12"/>
      <c r="AD66" s="12"/>
      <c r="AE66" s="12"/>
      <c r="AF66" s="12"/>
      <c r="AG66" s="12"/>
      <c r="AH66" s="12">
        <f t="shared" si="11"/>
        <v>149.52</v>
      </c>
      <c r="AM66" s="6"/>
      <c r="AN66" s="51">
        <v>263.282</v>
      </c>
      <c r="AO66" s="47" t="s">
        <v>125</v>
      </c>
    </row>
    <row r="67" spans="1:41" s="2" customFormat="1" ht="37.5" customHeight="1">
      <c r="A67" s="50" t="s">
        <v>57</v>
      </c>
      <c r="B67" s="2">
        <v>2011</v>
      </c>
      <c r="C67" s="2">
        <v>2011</v>
      </c>
      <c r="F67" s="12"/>
      <c r="G67" s="12"/>
      <c r="H67" s="24">
        <f t="shared" si="2"/>
        <v>0</v>
      </c>
      <c r="I67" s="12"/>
      <c r="J67" s="12"/>
      <c r="K67" s="12">
        <f t="shared" si="12"/>
        <v>0</v>
      </c>
      <c r="L67" s="12"/>
      <c r="M67" s="12"/>
      <c r="N67" s="12">
        <f t="shared" si="4"/>
        <v>342.556</v>
      </c>
      <c r="O67" s="12">
        <v>342.556</v>
      </c>
      <c r="P67" s="12"/>
      <c r="Q67" s="12"/>
      <c r="R67" s="12"/>
      <c r="S67" s="12"/>
      <c r="T67" s="41">
        <f t="shared" si="13"/>
        <v>342.556</v>
      </c>
      <c r="U67" s="10">
        <f t="shared" si="5"/>
        <v>342.556</v>
      </c>
      <c r="V67" s="10">
        <f t="shared" si="6"/>
        <v>0</v>
      </c>
      <c r="W67" s="12"/>
      <c r="X67" s="12"/>
      <c r="Y67" s="12"/>
      <c r="Z67" s="12"/>
      <c r="AA67" s="41">
        <f t="shared" si="10"/>
        <v>1511.1507391525424</v>
      </c>
      <c r="AB67" s="12">
        <v>1511.1507391525424</v>
      </c>
      <c r="AC67" s="12"/>
      <c r="AD67" s="12"/>
      <c r="AE67" s="12"/>
      <c r="AF67" s="12"/>
      <c r="AG67" s="12"/>
      <c r="AH67" s="12">
        <f t="shared" si="11"/>
        <v>342.556</v>
      </c>
      <c r="AM67" s="6"/>
      <c r="AN67" s="51">
        <v>901.51</v>
      </c>
      <c r="AO67" s="47" t="s">
        <v>125</v>
      </c>
    </row>
    <row r="68" spans="1:41" s="2" customFormat="1" ht="37.5" customHeight="1">
      <c r="A68" s="50" t="s">
        <v>58</v>
      </c>
      <c r="B68" s="2">
        <v>2011</v>
      </c>
      <c r="C68" s="2">
        <v>2011</v>
      </c>
      <c r="F68" s="12"/>
      <c r="G68" s="12"/>
      <c r="H68" s="24">
        <f t="shared" si="2"/>
        <v>0</v>
      </c>
      <c r="I68" s="12"/>
      <c r="J68" s="12"/>
      <c r="K68" s="12">
        <f t="shared" si="12"/>
        <v>0</v>
      </c>
      <c r="L68" s="12"/>
      <c r="M68" s="12"/>
      <c r="N68" s="12">
        <f t="shared" si="4"/>
        <v>227.38311</v>
      </c>
      <c r="O68" s="12">
        <v>227.38311</v>
      </c>
      <c r="P68" s="12"/>
      <c r="Q68" s="12"/>
      <c r="R68" s="12"/>
      <c r="S68" s="12"/>
      <c r="T68" s="41">
        <f t="shared" si="13"/>
        <v>227.38311</v>
      </c>
      <c r="U68" s="10">
        <f t="shared" si="5"/>
        <v>227.38311</v>
      </c>
      <c r="V68" s="10">
        <f t="shared" si="6"/>
        <v>0</v>
      </c>
      <c r="W68" s="12"/>
      <c r="X68" s="12"/>
      <c r="Y68" s="12"/>
      <c r="Z68" s="12"/>
      <c r="AA68" s="41">
        <f t="shared" si="10"/>
        <v>501.46722745762725</v>
      </c>
      <c r="AB68" s="12">
        <v>501.46722745762725</v>
      </c>
      <c r="AC68" s="12"/>
      <c r="AD68" s="12"/>
      <c r="AE68" s="12"/>
      <c r="AF68" s="12"/>
      <c r="AG68" s="12"/>
      <c r="AH68" s="12">
        <f t="shared" si="11"/>
        <v>227.38311</v>
      </c>
      <c r="AM68" s="6"/>
      <c r="AN68" s="51">
        <v>400.431</v>
      </c>
      <c r="AO68" s="47" t="s">
        <v>125</v>
      </c>
    </row>
    <row r="69" spans="1:41" s="2" customFormat="1" ht="37.5" customHeight="1">
      <c r="A69" s="50" t="s">
        <v>59</v>
      </c>
      <c r="B69" s="2">
        <v>2011</v>
      </c>
      <c r="C69" s="2">
        <v>2011</v>
      </c>
      <c r="F69" s="12"/>
      <c r="G69" s="12"/>
      <c r="H69" s="24">
        <f t="shared" si="2"/>
        <v>0</v>
      </c>
      <c r="I69" s="12"/>
      <c r="J69" s="12"/>
      <c r="K69" s="12">
        <f t="shared" si="12"/>
        <v>0</v>
      </c>
      <c r="L69" s="12"/>
      <c r="M69" s="12"/>
      <c r="N69" s="12">
        <f t="shared" si="4"/>
        <v>26.991</v>
      </c>
      <c r="O69" s="12">
        <v>26.991</v>
      </c>
      <c r="P69" s="12"/>
      <c r="Q69" s="12"/>
      <c r="R69" s="12"/>
      <c r="S69" s="12"/>
      <c r="T69" s="41">
        <f t="shared" si="13"/>
        <v>26.991</v>
      </c>
      <c r="U69" s="10">
        <f t="shared" si="5"/>
        <v>26.991</v>
      </c>
      <c r="V69" s="10">
        <f t="shared" si="6"/>
        <v>0</v>
      </c>
      <c r="W69" s="12"/>
      <c r="X69" s="12"/>
      <c r="Y69" s="12"/>
      <c r="Z69" s="12"/>
      <c r="AA69" s="41">
        <f t="shared" si="10"/>
        <v>26.991525423728817</v>
      </c>
      <c r="AB69" s="12">
        <v>26.991525423728817</v>
      </c>
      <c r="AC69" s="12"/>
      <c r="AD69" s="12"/>
      <c r="AE69" s="12"/>
      <c r="AF69" s="12"/>
      <c r="AG69" s="12"/>
      <c r="AH69" s="12">
        <f t="shared" si="11"/>
        <v>26.991</v>
      </c>
      <c r="AM69" s="6"/>
      <c r="AN69" s="51">
        <v>29.54</v>
      </c>
      <c r="AO69" s="47" t="s">
        <v>128</v>
      </c>
    </row>
    <row r="70" spans="1:41" s="2" customFormat="1" ht="37.5" customHeight="1">
      <c r="A70" s="50" t="s">
        <v>73</v>
      </c>
      <c r="B70" s="2">
        <v>2011</v>
      </c>
      <c r="C70" s="2">
        <v>2011</v>
      </c>
      <c r="F70" s="12"/>
      <c r="G70" s="12"/>
      <c r="H70" s="24">
        <f t="shared" si="2"/>
        <v>0</v>
      </c>
      <c r="I70" s="12"/>
      <c r="J70" s="12"/>
      <c r="K70" s="12">
        <f t="shared" si="12"/>
        <v>0</v>
      </c>
      <c r="L70" s="12"/>
      <c r="M70" s="12"/>
      <c r="N70" s="12">
        <f t="shared" si="4"/>
        <v>0</v>
      </c>
      <c r="O70" s="12">
        <v>0</v>
      </c>
      <c r="P70" s="12"/>
      <c r="Q70" s="12"/>
      <c r="R70" s="12"/>
      <c r="S70" s="12"/>
      <c r="T70" s="41">
        <f t="shared" si="13"/>
        <v>0</v>
      </c>
      <c r="U70" s="10">
        <f t="shared" si="5"/>
        <v>0</v>
      </c>
      <c r="V70" s="10">
        <f t="shared" si="6"/>
        <v>0</v>
      </c>
      <c r="W70" s="12"/>
      <c r="X70" s="12"/>
      <c r="Y70" s="12"/>
      <c r="Z70" s="12"/>
      <c r="AA70" s="41">
        <f t="shared" si="10"/>
        <v>0</v>
      </c>
      <c r="AB70" s="12">
        <v>0</v>
      </c>
      <c r="AC70" s="12"/>
      <c r="AD70" s="12"/>
      <c r="AE70" s="12"/>
      <c r="AF70" s="12"/>
      <c r="AG70" s="12"/>
      <c r="AH70" s="12">
        <f t="shared" si="11"/>
        <v>0</v>
      </c>
      <c r="AM70" s="6"/>
      <c r="AN70" s="51"/>
      <c r="AO70" s="47" t="s">
        <v>128</v>
      </c>
    </row>
    <row r="71" spans="1:41" s="2" customFormat="1" ht="37.5" customHeight="1">
      <c r="A71" s="50" t="s">
        <v>60</v>
      </c>
      <c r="B71" s="2">
        <v>2011</v>
      </c>
      <c r="C71" s="2">
        <v>2011</v>
      </c>
      <c r="F71" s="12"/>
      <c r="G71" s="12"/>
      <c r="H71" s="24">
        <f t="shared" si="2"/>
        <v>0</v>
      </c>
      <c r="I71" s="12"/>
      <c r="J71" s="12"/>
      <c r="K71" s="12">
        <f t="shared" si="12"/>
        <v>0</v>
      </c>
      <c r="L71" s="12"/>
      <c r="M71" s="12"/>
      <c r="N71" s="12">
        <f t="shared" si="4"/>
        <v>395.11908000000005</v>
      </c>
      <c r="O71" s="12">
        <v>395.11908000000005</v>
      </c>
      <c r="P71" s="12"/>
      <c r="Q71" s="12"/>
      <c r="R71" s="12"/>
      <c r="S71" s="12"/>
      <c r="T71" s="41">
        <f t="shared" si="13"/>
        <v>395.11908000000005</v>
      </c>
      <c r="U71" s="10">
        <f t="shared" si="5"/>
        <v>395.11908000000005</v>
      </c>
      <c r="V71" s="10">
        <f t="shared" si="6"/>
        <v>0</v>
      </c>
      <c r="W71" s="12"/>
      <c r="X71" s="12"/>
      <c r="Y71" s="12"/>
      <c r="Z71" s="12"/>
      <c r="AA71" s="41">
        <f t="shared" si="10"/>
        <v>395.12</v>
      </c>
      <c r="AB71" s="12">
        <v>395.12</v>
      </c>
      <c r="AC71" s="12"/>
      <c r="AD71" s="12"/>
      <c r="AE71" s="12"/>
      <c r="AF71" s="12"/>
      <c r="AG71" s="12"/>
      <c r="AH71" s="12">
        <f t="shared" si="11"/>
        <v>395.11908000000005</v>
      </c>
      <c r="AM71" s="6"/>
      <c r="AN71" s="51"/>
      <c r="AO71" s="47" t="s">
        <v>128</v>
      </c>
    </row>
    <row r="72" spans="1:41" s="2" customFormat="1" ht="37.5" customHeight="1">
      <c r="A72" s="50" t="s">
        <v>61</v>
      </c>
      <c r="B72" s="2">
        <v>2011</v>
      </c>
      <c r="C72" s="2">
        <v>2011</v>
      </c>
      <c r="F72" s="12"/>
      <c r="G72" s="12"/>
      <c r="H72" s="24">
        <f t="shared" si="2"/>
        <v>0</v>
      </c>
      <c r="I72" s="12"/>
      <c r="J72" s="12"/>
      <c r="K72" s="12">
        <f t="shared" si="12"/>
        <v>0</v>
      </c>
      <c r="L72" s="12"/>
      <c r="M72" s="12"/>
      <c r="N72" s="12">
        <f t="shared" si="4"/>
        <v>136.5597</v>
      </c>
      <c r="O72" s="12">
        <v>136.5597</v>
      </c>
      <c r="P72" s="12"/>
      <c r="Q72" s="12"/>
      <c r="R72" s="12"/>
      <c r="S72" s="12"/>
      <c r="T72" s="41">
        <f t="shared" si="13"/>
        <v>136.5597</v>
      </c>
      <c r="U72" s="10">
        <f t="shared" si="5"/>
        <v>136.5597</v>
      </c>
      <c r="V72" s="10">
        <f t="shared" si="6"/>
        <v>0</v>
      </c>
      <c r="W72" s="12"/>
      <c r="X72" s="12"/>
      <c r="Y72" s="12"/>
      <c r="Z72" s="12"/>
      <c r="AA72" s="41">
        <f t="shared" si="10"/>
        <v>314.7305338983051</v>
      </c>
      <c r="AB72" s="12">
        <v>314.7305338983051</v>
      </c>
      <c r="AC72" s="12"/>
      <c r="AD72" s="12"/>
      <c r="AE72" s="12"/>
      <c r="AF72" s="12"/>
      <c r="AG72" s="12"/>
      <c r="AH72" s="12">
        <f t="shared" si="11"/>
        <v>136.5597</v>
      </c>
      <c r="AM72" s="6"/>
      <c r="AN72" s="51">
        <v>189.296</v>
      </c>
      <c r="AO72" s="47" t="s">
        <v>125</v>
      </c>
    </row>
    <row r="73" spans="1:41" s="2" customFormat="1" ht="37.5" customHeight="1">
      <c r="A73" s="50" t="s">
        <v>62</v>
      </c>
      <c r="B73" s="2">
        <v>2011</v>
      </c>
      <c r="C73" s="2">
        <v>2011</v>
      </c>
      <c r="F73" s="12"/>
      <c r="G73" s="12"/>
      <c r="H73" s="24">
        <f aca="true" t="shared" si="14" ref="H73:H94">I73+J73</f>
        <v>0</v>
      </c>
      <c r="I73" s="12"/>
      <c r="J73" s="12"/>
      <c r="K73" s="12">
        <f t="shared" si="12"/>
        <v>0</v>
      </c>
      <c r="L73" s="12"/>
      <c r="M73" s="12"/>
      <c r="N73" s="12">
        <f aca="true" t="shared" si="15" ref="N73:N94">O73+P73</f>
        <v>909.8850400000001</v>
      </c>
      <c r="O73" s="12">
        <v>909.8850400000001</v>
      </c>
      <c r="P73" s="12"/>
      <c r="Q73" s="12"/>
      <c r="R73" s="12"/>
      <c r="S73" s="12"/>
      <c r="T73" s="41">
        <f t="shared" si="13"/>
        <v>909.8850400000001</v>
      </c>
      <c r="U73" s="10">
        <f aca="true" t="shared" si="16" ref="U73:U95">I73+L73+O73</f>
        <v>909.8850400000001</v>
      </c>
      <c r="V73" s="10">
        <f aca="true" t="shared" si="17" ref="V73:V95">J73+M73+P73</f>
        <v>0</v>
      </c>
      <c r="W73" s="12"/>
      <c r="X73" s="12"/>
      <c r="Y73" s="12"/>
      <c r="Z73" s="12"/>
      <c r="AA73" s="41">
        <f t="shared" si="10"/>
        <v>2511.108556779661</v>
      </c>
      <c r="AB73" s="12">
        <v>2511.108556779661</v>
      </c>
      <c r="AC73" s="12"/>
      <c r="AD73" s="12"/>
      <c r="AE73" s="12"/>
      <c r="AF73" s="12"/>
      <c r="AG73" s="12"/>
      <c r="AH73" s="12">
        <f t="shared" si="11"/>
        <v>909.8850400000001</v>
      </c>
      <c r="AM73" s="6"/>
      <c r="AN73" s="51">
        <v>1520.606</v>
      </c>
      <c r="AO73" s="47" t="s">
        <v>125</v>
      </c>
    </row>
    <row r="74" spans="1:41" s="2" customFormat="1" ht="37.5" customHeight="1">
      <c r="A74" s="50" t="s">
        <v>63</v>
      </c>
      <c r="B74" s="2">
        <v>2011</v>
      </c>
      <c r="C74" s="2">
        <v>2011</v>
      </c>
      <c r="F74" s="12"/>
      <c r="G74" s="12"/>
      <c r="H74" s="24">
        <f t="shared" si="14"/>
        <v>0</v>
      </c>
      <c r="I74" s="12"/>
      <c r="J74" s="12"/>
      <c r="K74" s="12">
        <f t="shared" si="12"/>
        <v>0</v>
      </c>
      <c r="L74" s="12"/>
      <c r="M74" s="12"/>
      <c r="N74" s="12">
        <f t="shared" si="15"/>
        <v>139.04326000000006</v>
      </c>
      <c r="O74" s="12">
        <v>139.04326000000006</v>
      </c>
      <c r="P74" s="12"/>
      <c r="Q74" s="12"/>
      <c r="R74" s="12"/>
      <c r="S74" s="12"/>
      <c r="T74" s="41">
        <f t="shared" si="13"/>
        <v>139.04326000000006</v>
      </c>
      <c r="U74" s="10">
        <f t="shared" si="16"/>
        <v>139.04326000000006</v>
      </c>
      <c r="V74" s="10">
        <f t="shared" si="17"/>
        <v>0</v>
      </c>
      <c r="W74" s="12"/>
      <c r="X74" s="12"/>
      <c r="Y74" s="12"/>
      <c r="Z74" s="12"/>
      <c r="AA74" s="41">
        <f aca="true" t="shared" si="18" ref="AA74:AA95">AB74+AC74+AD74+AE74+AF74+AG74</f>
        <v>398.3453728813559</v>
      </c>
      <c r="AB74" s="12">
        <v>398.3453728813559</v>
      </c>
      <c r="AC74" s="12"/>
      <c r="AD74" s="12"/>
      <c r="AE74" s="12"/>
      <c r="AF74" s="12"/>
      <c r="AG74" s="12"/>
      <c r="AH74" s="12">
        <f aca="true" t="shared" si="19" ref="AH74:AH94">T74</f>
        <v>139.04326000000006</v>
      </c>
      <c r="AM74" s="6"/>
      <c r="AN74" s="51">
        <v>240.445</v>
      </c>
      <c r="AO74" s="47" t="s">
        <v>125</v>
      </c>
    </row>
    <row r="75" spans="1:41" s="2" customFormat="1" ht="37.5" customHeight="1">
      <c r="A75" s="50" t="s">
        <v>64</v>
      </c>
      <c r="B75" s="2">
        <v>2011</v>
      </c>
      <c r="C75" s="2">
        <v>2011</v>
      </c>
      <c r="F75" s="12">
        <f>T75</f>
        <v>2047.71566</v>
      </c>
      <c r="G75" s="12">
        <f>F75</f>
        <v>2047.71566</v>
      </c>
      <c r="H75" s="24">
        <f t="shared" si="14"/>
        <v>0</v>
      </c>
      <c r="I75" s="12"/>
      <c r="J75" s="12"/>
      <c r="K75" s="12">
        <f t="shared" si="12"/>
        <v>0</v>
      </c>
      <c r="L75" s="12"/>
      <c r="M75" s="12"/>
      <c r="N75" s="12">
        <f t="shared" si="15"/>
        <v>2047.71566</v>
      </c>
      <c r="O75" s="12">
        <v>0.923</v>
      </c>
      <c r="P75" s="12">
        <f>2047.71566-0.923</f>
        <v>2046.79266</v>
      </c>
      <c r="Q75" s="12"/>
      <c r="R75" s="12"/>
      <c r="S75" s="12"/>
      <c r="T75" s="41">
        <f t="shared" si="13"/>
        <v>2047.71566</v>
      </c>
      <c r="U75" s="10">
        <f t="shared" si="16"/>
        <v>0.923</v>
      </c>
      <c r="V75" s="10">
        <f t="shared" si="17"/>
        <v>2046.79266</v>
      </c>
      <c r="W75" s="12"/>
      <c r="X75" s="12"/>
      <c r="Y75" s="12"/>
      <c r="Z75" s="12"/>
      <c r="AA75" s="41">
        <f t="shared" si="18"/>
        <v>2046.7923728813562</v>
      </c>
      <c r="AB75" s="12">
        <v>2046.7923728813562</v>
      </c>
      <c r="AC75" s="12"/>
      <c r="AD75" s="12"/>
      <c r="AE75" s="12"/>
      <c r="AF75" s="12"/>
      <c r="AG75" s="12"/>
      <c r="AH75" s="12">
        <f t="shared" si="19"/>
        <v>2047.71566</v>
      </c>
      <c r="AM75" s="6"/>
      <c r="AN75" s="51">
        <v>1898.431</v>
      </c>
      <c r="AO75" s="47" t="s">
        <v>125</v>
      </c>
    </row>
    <row r="76" spans="1:41" s="2" customFormat="1" ht="37.5" customHeight="1">
      <c r="A76" s="50" t="s">
        <v>65</v>
      </c>
      <c r="B76" s="2">
        <v>2011</v>
      </c>
      <c r="C76" s="2">
        <v>2011</v>
      </c>
      <c r="F76" s="12">
        <f>T76</f>
        <v>846.60088</v>
      </c>
      <c r="G76" s="12">
        <f>F76</f>
        <v>846.60088</v>
      </c>
      <c r="H76" s="24">
        <f t="shared" si="14"/>
        <v>0</v>
      </c>
      <c r="I76" s="12"/>
      <c r="J76" s="12"/>
      <c r="K76" s="12">
        <f t="shared" si="12"/>
        <v>0</v>
      </c>
      <c r="L76" s="12"/>
      <c r="M76" s="12"/>
      <c r="N76" s="12">
        <f t="shared" si="15"/>
        <v>846.60088</v>
      </c>
      <c r="O76" s="12">
        <v>0.391</v>
      </c>
      <c r="P76" s="12">
        <f>846.60088-0.391</f>
        <v>846.20988</v>
      </c>
      <c r="Q76" s="12"/>
      <c r="R76" s="12"/>
      <c r="S76" s="12"/>
      <c r="T76" s="41">
        <f t="shared" si="13"/>
        <v>846.60088</v>
      </c>
      <c r="U76" s="10">
        <f t="shared" si="16"/>
        <v>0.391</v>
      </c>
      <c r="V76" s="10">
        <f t="shared" si="17"/>
        <v>846.20988</v>
      </c>
      <c r="W76" s="12"/>
      <c r="X76" s="12"/>
      <c r="Y76" s="12"/>
      <c r="Z76" s="12"/>
      <c r="AA76" s="41">
        <f t="shared" si="18"/>
        <v>846.20932</v>
      </c>
      <c r="AB76" s="12">
        <v>846.20932</v>
      </c>
      <c r="AC76" s="12"/>
      <c r="AD76" s="12"/>
      <c r="AE76" s="12"/>
      <c r="AF76" s="12"/>
      <c r="AG76" s="12"/>
      <c r="AH76" s="12">
        <f t="shared" si="19"/>
        <v>846.60088</v>
      </c>
      <c r="AM76" s="6"/>
      <c r="AN76" s="51">
        <v>717.927</v>
      </c>
      <c r="AO76" s="47" t="s">
        <v>125</v>
      </c>
    </row>
    <row r="77" spans="1:41" s="2" customFormat="1" ht="37.5" customHeight="1">
      <c r="A77" s="50" t="s">
        <v>66</v>
      </c>
      <c r="B77" s="2">
        <v>2011</v>
      </c>
      <c r="C77" s="2">
        <v>2011</v>
      </c>
      <c r="F77" s="12">
        <f>T77</f>
        <v>119.09157999999996</v>
      </c>
      <c r="G77" s="12">
        <f>F77</f>
        <v>119.09157999999996</v>
      </c>
      <c r="H77" s="24">
        <f t="shared" si="14"/>
        <v>0</v>
      </c>
      <c r="I77" s="12"/>
      <c r="J77" s="12"/>
      <c r="K77" s="12">
        <f t="shared" si="12"/>
        <v>0</v>
      </c>
      <c r="L77" s="12"/>
      <c r="M77" s="12"/>
      <c r="N77" s="12">
        <f t="shared" si="15"/>
        <v>119.09157999999996</v>
      </c>
      <c r="O77" s="12">
        <v>119.09157999999996</v>
      </c>
      <c r="P77" s="12"/>
      <c r="Q77" s="12"/>
      <c r="R77" s="12"/>
      <c r="S77" s="12"/>
      <c r="T77" s="41">
        <f t="shared" si="13"/>
        <v>119.09157999999996</v>
      </c>
      <c r="U77" s="10">
        <f t="shared" si="16"/>
        <v>119.09157999999996</v>
      </c>
      <c r="V77" s="10">
        <f t="shared" si="17"/>
        <v>0</v>
      </c>
      <c r="W77" s="12"/>
      <c r="X77" s="12"/>
      <c r="Y77" s="12"/>
      <c r="Z77" s="12"/>
      <c r="AA77" s="41">
        <f t="shared" si="18"/>
        <v>347.71255084745763</v>
      </c>
      <c r="AB77" s="12">
        <v>347.71255084745763</v>
      </c>
      <c r="AC77" s="12"/>
      <c r="AD77" s="12"/>
      <c r="AE77" s="12"/>
      <c r="AF77" s="12"/>
      <c r="AG77" s="12"/>
      <c r="AH77" s="12">
        <f t="shared" si="19"/>
        <v>119.09157999999996</v>
      </c>
      <c r="AM77" s="6"/>
      <c r="AN77" s="51">
        <v>189.203</v>
      </c>
      <c r="AO77" s="47" t="s">
        <v>125</v>
      </c>
    </row>
    <row r="78" spans="1:41" s="2" customFormat="1" ht="37.5" customHeight="1">
      <c r="A78" s="50" t="s">
        <v>67</v>
      </c>
      <c r="B78" s="2">
        <v>2011</v>
      </c>
      <c r="C78" s="2">
        <v>2011</v>
      </c>
      <c r="F78" s="12"/>
      <c r="G78" s="12"/>
      <c r="H78" s="24">
        <f t="shared" si="14"/>
        <v>0</v>
      </c>
      <c r="I78" s="12"/>
      <c r="J78" s="12"/>
      <c r="K78" s="12">
        <f t="shared" si="12"/>
        <v>0</v>
      </c>
      <c r="L78" s="12"/>
      <c r="M78" s="12"/>
      <c r="N78" s="12">
        <f t="shared" si="15"/>
        <v>3.82004</v>
      </c>
      <c r="O78" s="12">
        <v>3.82004</v>
      </c>
      <c r="P78" s="12"/>
      <c r="Q78" s="12">
        <f>Q8</f>
        <v>0</v>
      </c>
      <c r="R78" s="12">
        <f>R8</f>
        <v>0</v>
      </c>
      <c r="S78" s="12"/>
      <c r="T78" s="41">
        <f t="shared" si="13"/>
        <v>3.82004</v>
      </c>
      <c r="U78" s="10">
        <f t="shared" si="16"/>
        <v>3.82004</v>
      </c>
      <c r="V78" s="10">
        <f t="shared" si="17"/>
        <v>0</v>
      </c>
      <c r="W78" s="12"/>
      <c r="X78" s="12"/>
      <c r="Y78" s="12"/>
      <c r="Z78" s="12"/>
      <c r="AA78" s="41">
        <f t="shared" si="18"/>
        <v>384.96458474576275</v>
      </c>
      <c r="AB78" s="12">
        <v>384.96458474576275</v>
      </c>
      <c r="AC78" s="12"/>
      <c r="AD78" s="12"/>
      <c r="AE78" s="12"/>
      <c r="AF78" s="12"/>
      <c r="AG78" s="12"/>
      <c r="AH78" s="12">
        <f t="shared" si="19"/>
        <v>3.82004</v>
      </c>
      <c r="AM78" s="6"/>
      <c r="AN78" s="51">
        <v>929.529</v>
      </c>
      <c r="AO78" s="47" t="s">
        <v>125</v>
      </c>
    </row>
    <row r="79" spans="1:41" s="2" customFormat="1" ht="37.5" customHeight="1">
      <c r="A79" s="50" t="s">
        <v>68</v>
      </c>
      <c r="B79" s="2">
        <v>2011</v>
      </c>
      <c r="C79" s="2">
        <v>2011</v>
      </c>
      <c r="F79" s="12"/>
      <c r="G79" s="12"/>
      <c r="H79" s="24">
        <f t="shared" si="14"/>
        <v>0</v>
      </c>
      <c r="I79" s="12"/>
      <c r="J79" s="12"/>
      <c r="K79" s="12">
        <f t="shared" si="12"/>
        <v>0</v>
      </c>
      <c r="L79" s="12"/>
      <c r="M79" s="12"/>
      <c r="N79" s="12">
        <f t="shared" si="15"/>
        <v>738.0421399999999</v>
      </c>
      <c r="O79" s="12">
        <v>23.636999999999944</v>
      </c>
      <c r="P79" s="12">
        <v>714.40514</v>
      </c>
      <c r="Q79" s="12"/>
      <c r="R79" s="12"/>
      <c r="S79" s="12"/>
      <c r="T79" s="41">
        <f t="shared" si="13"/>
        <v>738.0421399999999</v>
      </c>
      <c r="U79" s="10">
        <f t="shared" si="16"/>
        <v>23.636999999999944</v>
      </c>
      <c r="V79" s="10">
        <f t="shared" si="17"/>
        <v>714.40514</v>
      </c>
      <c r="W79" s="12"/>
      <c r="X79" s="12"/>
      <c r="Y79" s="12"/>
      <c r="Z79" s="12"/>
      <c r="AA79" s="41">
        <f t="shared" si="18"/>
        <v>14.41</v>
      </c>
      <c r="AB79" s="12">
        <v>14.41</v>
      </c>
      <c r="AC79" s="12"/>
      <c r="AD79" s="12"/>
      <c r="AE79" s="12"/>
      <c r="AF79" s="12"/>
      <c r="AG79" s="12"/>
      <c r="AH79" s="12">
        <f t="shared" si="19"/>
        <v>738.0421399999999</v>
      </c>
      <c r="AM79" s="6"/>
      <c r="AN79" s="51">
        <v>755.908</v>
      </c>
      <c r="AO79" s="47" t="s">
        <v>128</v>
      </c>
    </row>
    <row r="80" spans="1:41" s="2" customFormat="1" ht="37.5" customHeight="1">
      <c r="A80" s="50" t="s">
        <v>69</v>
      </c>
      <c r="B80" s="2">
        <v>2011</v>
      </c>
      <c r="C80" s="2">
        <v>2011</v>
      </c>
      <c r="F80" s="12"/>
      <c r="G80" s="12"/>
      <c r="H80" s="24">
        <f t="shared" si="14"/>
        <v>0</v>
      </c>
      <c r="I80" s="12"/>
      <c r="J80" s="12"/>
      <c r="K80" s="12">
        <f aca="true" t="shared" si="20" ref="K80:K94">L80+M80</f>
        <v>0</v>
      </c>
      <c r="L80" s="12"/>
      <c r="M80" s="12"/>
      <c r="N80" s="12">
        <f t="shared" si="15"/>
        <v>70.31958</v>
      </c>
      <c r="O80" s="12">
        <v>70.31958</v>
      </c>
      <c r="P80" s="12"/>
      <c r="Q80" s="12"/>
      <c r="R80" s="12"/>
      <c r="S80" s="12"/>
      <c r="T80" s="41">
        <f aca="true" t="shared" si="21" ref="T80:T94">H80+K80+N80+Q80</f>
        <v>70.31958</v>
      </c>
      <c r="U80" s="10">
        <f t="shared" si="16"/>
        <v>70.31958</v>
      </c>
      <c r="V80" s="10">
        <f t="shared" si="17"/>
        <v>0</v>
      </c>
      <c r="W80" s="12"/>
      <c r="X80" s="12"/>
      <c r="Y80" s="12"/>
      <c r="Z80" s="12"/>
      <c r="AA80" s="41">
        <f t="shared" si="18"/>
        <v>70.31957627118645</v>
      </c>
      <c r="AB80" s="12">
        <v>70.31957627118645</v>
      </c>
      <c r="AC80" s="12"/>
      <c r="AD80" s="12"/>
      <c r="AE80" s="12"/>
      <c r="AF80" s="12"/>
      <c r="AG80" s="12"/>
      <c r="AH80" s="12">
        <f t="shared" si="19"/>
        <v>70.31958</v>
      </c>
      <c r="AM80" s="6"/>
      <c r="AN80" s="51">
        <v>51.744</v>
      </c>
      <c r="AO80" s="47" t="s">
        <v>128</v>
      </c>
    </row>
    <row r="81" spans="1:41" s="2" customFormat="1" ht="37.5" customHeight="1">
      <c r="A81" s="50" t="s">
        <v>70</v>
      </c>
      <c r="B81" s="2">
        <v>2011</v>
      </c>
      <c r="C81" s="2">
        <v>2011</v>
      </c>
      <c r="F81" s="12"/>
      <c r="G81" s="12"/>
      <c r="H81" s="24">
        <f t="shared" si="14"/>
        <v>0</v>
      </c>
      <c r="I81" s="12"/>
      <c r="J81" s="12"/>
      <c r="K81" s="12">
        <f t="shared" si="20"/>
        <v>0</v>
      </c>
      <c r="L81" s="12"/>
      <c r="M81" s="12"/>
      <c r="N81" s="12">
        <f t="shared" si="15"/>
        <v>104.47169</v>
      </c>
      <c r="O81" s="12">
        <v>0.047</v>
      </c>
      <c r="P81" s="12">
        <f>104.47169-0.047</f>
        <v>104.42469</v>
      </c>
      <c r="Q81" s="12"/>
      <c r="R81" s="12"/>
      <c r="S81" s="12"/>
      <c r="T81" s="41">
        <f t="shared" si="21"/>
        <v>104.47169</v>
      </c>
      <c r="U81" s="10">
        <f t="shared" si="16"/>
        <v>0.047</v>
      </c>
      <c r="V81" s="10">
        <f t="shared" si="17"/>
        <v>104.42469</v>
      </c>
      <c r="W81" s="12"/>
      <c r="X81" s="12"/>
      <c r="Y81" s="12"/>
      <c r="Z81" s="12"/>
      <c r="AA81" s="41">
        <f t="shared" si="18"/>
        <v>104.42457627118645</v>
      </c>
      <c r="AB81" s="12">
        <v>104.42457627118645</v>
      </c>
      <c r="AC81" s="12"/>
      <c r="AD81" s="12"/>
      <c r="AE81" s="12"/>
      <c r="AF81" s="12"/>
      <c r="AG81" s="12"/>
      <c r="AH81" s="12">
        <f t="shared" si="19"/>
        <v>104.47169</v>
      </c>
      <c r="AM81" s="6"/>
      <c r="AN81" s="51">
        <v>58.628</v>
      </c>
      <c r="AO81" s="47" t="s">
        <v>125</v>
      </c>
    </row>
    <row r="82" spans="1:41" s="2" customFormat="1" ht="37.5" customHeight="1">
      <c r="A82" s="50" t="s">
        <v>71</v>
      </c>
      <c r="B82" s="2">
        <v>2011</v>
      </c>
      <c r="C82" s="2">
        <v>2011</v>
      </c>
      <c r="F82" s="12"/>
      <c r="G82" s="12"/>
      <c r="H82" s="24">
        <f t="shared" si="14"/>
        <v>0</v>
      </c>
      <c r="I82" s="12"/>
      <c r="J82" s="12"/>
      <c r="K82" s="12">
        <f t="shared" si="20"/>
        <v>0</v>
      </c>
      <c r="L82" s="12"/>
      <c r="M82" s="12"/>
      <c r="N82" s="12">
        <f t="shared" si="15"/>
        <v>339.83051</v>
      </c>
      <c r="O82" s="12"/>
      <c r="P82" s="12">
        <v>339.83051</v>
      </c>
      <c r="Q82" s="12"/>
      <c r="R82" s="12"/>
      <c r="S82" s="12"/>
      <c r="T82" s="41">
        <f t="shared" si="21"/>
        <v>339.83051</v>
      </c>
      <c r="U82" s="12">
        <f t="shared" si="16"/>
        <v>0</v>
      </c>
      <c r="V82" s="12">
        <f t="shared" si="17"/>
        <v>339.83051</v>
      </c>
      <c r="W82" s="12"/>
      <c r="X82" s="12"/>
      <c r="Y82" s="12"/>
      <c r="Z82" s="12"/>
      <c r="AA82" s="41">
        <f t="shared" si="18"/>
        <v>0</v>
      </c>
      <c r="AB82" s="12">
        <v>0</v>
      </c>
      <c r="AC82" s="12"/>
      <c r="AD82" s="12"/>
      <c r="AE82" s="12"/>
      <c r="AF82" s="12"/>
      <c r="AG82" s="12"/>
      <c r="AH82" s="12">
        <f t="shared" si="19"/>
        <v>339.83051</v>
      </c>
      <c r="AN82" s="51">
        <v>349.352</v>
      </c>
      <c r="AO82" s="47" t="s">
        <v>125</v>
      </c>
    </row>
    <row r="83" spans="1:41" s="2" customFormat="1" ht="37.5" customHeight="1">
      <c r="A83" s="50" t="s">
        <v>72</v>
      </c>
      <c r="B83" s="2">
        <v>2011</v>
      </c>
      <c r="C83" s="2">
        <v>2011</v>
      </c>
      <c r="F83" s="12"/>
      <c r="G83" s="12"/>
      <c r="H83" s="24">
        <f t="shared" si="14"/>
        <v>0</v>
      </c>
      <c r="I83" s="12"/>
      <c r="J83" s="12"/>
      <c r="K83" s="12">
        <f t="shared" si="20"/>
        <v>0</v>
      </c>
      <c r="L83" s="12"/>
      <c r="M83" s="12"/>
      <c r="N83" s="12">
        <f t="shared" si="15"/>
        <v>0</v>
      </c>
      <c r="O83" s="12"/>
      <c r="P83" s="12"/>
      <c r="Q83" s="12"/>
      <c r="R83" s="12"/>
      <c r="S83" s="12"/>
      <c r="T83" s="41">
        <f t="shared" si="21"/>
        <v>0</v>
      </c>
      <c r="U83" s="12">
        <f t="shared" si="16"/>
        <v>0</v>
      </c>
      <c r="V83" s="12">
        <f t="shared" si="17"/>
        <v>0</v>
      </c>
      <c r="W83" s="12"/>
      <c r="X83" s="12"/>
      <c r="Y83" s="12"/>
      <c r="Z83" s="12"/>
      <c r="AA83" s="41">
        <f t="shared" si="18"/>
        <v>197.6047711864407</v>
      </c>
      <c r="AB83" s="12">
        <v>197.6047711864407</v>
      </c>
      <c r="AC83" s="12"/>
      <c r="AD83" s="12"/>
      <c r="AE83" s="12"/>
      <c r="AF83" s="12"/>
      <c r="AG83" s="12"/>
      <c r="AH83" s="12">
        <f t="shared" si="19"/>
        <v>0</v>
      </c>
      <c r="AN83" s="51">
        <v>3258.271</v>
      </c>
      <c r="AO83" s="47" t="s">
        <v>125</v>
      </c>
    </row>
    <row r="84" spans="1:41" s="2" customFormat="1" ht="53.25" customHeight="1">
      <c r="A84" s="57" t="s">
        <v>129</v>
      </c>
      <c r="B84" s="2">
        <v>2011</v>
      </c>
      <c r="C84" s="2">
        <v>2011</v>
      </c>
      <c r="F84" s="12"/>
      <c r="G84" s="12"/>
      <c r="H84" s="24">
        <f t="shared" si="14"/>
        <v>0</v>
      </c>
      <c r="I84" s="12"/>
      <c r="J84" s="12"/>
      <c r="K84" s="12">
        <f t="shared" si="20"/>
        <v>0</v>
      </c>
      <c r="L84" s="12"/>
      <c r="M84" s="12"/>
      <c r="N84" s="12">
        <f t="shared" si="15"/>
        <v>0</v>
      </c>
      <c r="O84" s="12"/>
      <c r="P84" s="12"/>
      <c r="Q84" s="12"/>
      <c r="R84" s="12"/>
      <c r="S84" s="12"/>
      <c r="T84" s="41">
        <f t="shared" si="21"/>
        <v>0</v>
      </c>
      <c r="U84" s="12">
        <f t="shared" si="16"/>
        <v>0</v>
      </c>
      <c r="V84" s="12">
        <f t="shared" si="17"/>
        <v>0</v>
      </c>
      <c r="W84" s="12"/>
      <c r="X84" s="12"/>
      <c r="Y84" s="12"/>
      <c r="Z84" s="12"/>
      <c r="AA84" s="41">
        <f t="shared" si="18"/>
        <v>57.64829</v>
      </c>
      <c r="AB84" s="12">
        <v>57.64829</v>
      </c>
      <c r="AC84" s="12"/>
      <c r="AD84" s="12"/>
      <c r="AE84" s="12"/>
      <c r="AF84" s="12"/>
      <c r="AG84" s="12"/>
      <c r="AH84" s="12">
        <f t="shared" si="19"/>
        <v>0</v>
      </c>
      <c r="AN84" s="51">
        <v>612.129</v>
      </c>
      <c r="AO84" s="47" t="s">
        <v>125</v>
      </c>
    </row>
    <row r="85" spans="1:41" s="17" customFormat="1" ht="37.5" customHeight="1">
      <c r="A85" s="58" t="s">
        <v>113</v>
      </c>
      <c r="B85" s="2">
        <v>2011</v>
      </c>
      <c r="C85" s="2">
        <v>2011</v>
      </c>
      <c r="D85" s="30"/>
      <c r="E85" s="31"/>
      <c r="F85" s="31"/>
      <c r="G85" s="31"/>
      <c r="H85" s="24">
        <f t="shared" si="14"/>
        <v>0</v>
      </c>
      <c r="I85" s="31"/>
      <c r="K85" s="12">
        <f t="shared" si="20"/>
        <v>0</v>
      </c>
      <c r="N85" s="12">
        <f t="shared" si="15"/>
        <v>0</v>
      </c>
      <c r="T85" s="41">
        <f t="shared" si="21"/>
        <v>0</v>
      </c>
      <c r="U85" s="10">
        <f t="shared" si="16"/>
        <v>0</v>
      </c>
      <c r="V85" s="10">
        <f t="shared" si="17"/>
        <v>0</v>
      </c>
      <c r="AA85" s="41">
        <f t="shared" si="18"/>
        <v>0</v>
      </c>
      <c r="AB85" s="12"/>
      <c r="AH85" s="12">
        <f t="shared" si="19"/>
        <v>0</v>
      </c>
      <c r="AN85" s="59">
        <v>27.522</v>
      </c>
      <c r="AO85" s="47" t="s">
        <v>128</v>
      </c>
    </row>
    <row r="86" spans="1:41" s="20" customFormat="1" ht="37.5" customHeight="1">
      <c r="A86" s="34" t="s">
        <v>119</v>
      </c>
      <c r="B86" s="2">
        <v>2011</v>
      </c>
      <c r="C86" s="2">
        <v>2011</v>
      </c>
      <c r="D86" s="31"/>
      <c r="E86" s="31"/>
      <c r="F86" s="31"/>
      <c r="G86" s="31"/>
      <c r="H86" s="24">
        <f t="shared" si="14"/>
        <v>0</v>
      </c>
      <c r="I86" s="31"/>
      <c r="J86" s="18"/>
      <c r="K86" s="12">
        <f t="shared" si="20"/>
        <v>0</v>
      </c>
      <c r="L86" s="18"/>
      <c r="M86" s="18"/>
      <c r="N86" s="12">
        <f t="shared" si="15"/>
        <v>0</v>
      </c>
      <c r="O86" s="18"/>
      <c r="P86" s="18"/>
      <c r="Q86" s="18"/>
      <c r="R86" s="18"/>
      <c r="S86" s="18"/>
      <c r="T86" s="41">
        <f t="shared" si="21"/>
        <v>0</v>
      </c>
      <c r="U86" s="10">
        <f t="shared" si="16"/>
        <v>0</v>
      </c>
      <c r="V86" s="10">
        <f t="shared" si="17"/>
        <v>0</v>
      </c>
      <c r="W86" s="18"/>
      <c r="X86" s="19"/>
      <c r="Y86" s="19"/>
      <c r="Z86" s="19"/>
      <c r="AA86" s="41">
        <f t="shared" si="18"/>
        <v>0</v>
      </c>
      <c r="AB86" s="12"/>
      <c r="AC86" s="19"/>
      <c r="AD86" s="19"/>
      <c r="AE86" s="19"/>
      <c r="AF86" s="19"/>
      <c r="AG86" s="19"/>
      <c r="AH86" s="12">
        <f t="shared" si="19"/>
        <v>0</v>
      </c>
      <c r="AI86" s="19"/>
      <c r="AJ86" s="19"/>
      <c r="AK86" s="19"/>
      <c r="AL86" s="19"/>
      <c r="AM86" s="19"/>
      <c r="AN86" s="60">
        <v>1031.331</v>
      </c>
      <c r="AO86" s="48"/>
    </row>
    <row r="87" spans="1:42" s="20" customFormat="1" ht="37.5" customHeight="1">
      <c r="A87" s="50" t="s">
        <v>120</v>
      </c>
      <c r="B87" s="2">
        <v>2011</v>
      </c>
      <c r="C87" s="2">
        <v>2011</v>
      </c>
      <c r="D87" s="31"/>
      <c r="E87" s="31"/>
      <c r="F87" s="31"/>
      <c r="G87" s="31"/>
      <c r="H87" s="24">
        <f t="shared" si="14"/>
        <v>0</v>
      </c>
      <c r="I87" s="31"/>
      <c r="J87" s="18"/>
      <c r="K87" s="12">
        <f t="shared" si="20"/>
        <v>0</v>
      </c>
      <c r="L87" s="18"/>
      <c r="M87" s="18"/>
      <c r="N87" s="12">
        <f t="shared" si="15"/>
        <v>0</v>
      </c>
      <c r="O87" s="18"/>
      <c r="P87" s="18"/>
      <c r="Q87" s="18"/>
      <c r="R87" s="18"/>
      <c r="S87" s="18"/>
      <c r="T87" s="41">
        <f t="shared" si="21"/>
        <v>0</v>
      </c>
      <c r="U87" s="12">
        <f t="shared" si="16"/>
        <v>0</v>
      </c>
      <c r="V87" s="12">
        <f t="shared" si="17"/>
        <v>0</v>
      </c>
      <c r="W87" s="18"/>
      <c r="X87" s="19"/>
      <c r="Y87" s="19"/>
      <c r="Z87" s="19"/>
      <c r="AA87" s="41">
        <f t="shared" si="18"/>
        <v>0</v>
      </c>
      <c r="AB87" s="12"/>
      <c r="AC87" s="19"/>
      <c r="AD87" s="19"/>
      <c r="AE87" s="19"/>
      <c r="AF87" s="19"/>
      <c r="AG87" s="19"/>
      <c r="AH87" s="12">
        <f t="shared" si="19"/>
        <v>0</v>
      </c>
      <c r="AI87" s="19"/>
      <c r="AJ87" s="19"/>
      <c r="AK87" s="19"/>
      <c r="AL87" s="19"/>
      <c r="AM87" s="19"/>
      <c r="AN87" s="60">
        <v>66.48</v>
      </c>
      <c r="AO87" s="47" t="s">
        <v>128</v>
      </c>
      <c r="AP87" s="2"/>
    </row>
    <row r="88" spans="1:41" s="20" customFormat="1" ht="37.5" customHeight="1">
      <c r="A88" s="61" t="s">
        <v>121</v>
      </c>
      <c r="B88" s="2">
        <v>2011</v>
      </c>
      <c r="C88" s="2">
        <v>2011</v>
      </c>
      <c r="D88" s="31"/>
      <c r="E88" s="31"/>
      <c r="F88" s="31"/>
      <c r="G88" s="31"/>
      <c r="H88" s="24">
        <f t="shared" si="14"/>
        <v>0</v>
      </c>
      <c r="I88" s="31"/>
      <c r="J88" s="18"/>
      <c r="K88" s="12">
        <f t="shared" si="20"/>
        <v>0</v>
      </c>
      <c r="L88" s="18"/>
      <c r="M88" s="18"/>
      <c r="N88" s="12">
        <f t="shared" si="15"/>
        <v>0</v>
      </c>
      <c r="O88" s="18"/>
      <c r="P88" s="18"/>
      <c r="Q88" s="18"/>
      <c r="R88" s="18"/>
      <c r="S88" s="18"/>
      <c r="T88" s="41">
        <f t="shared" si="21"/>
        <v>0</v>
      </c>
      <c r="U88" s="10">
        <f t="shared" si="16"/>
        <v>0</v>
      </c>
      <c r="V88" s="10">
        <f t="shared" si="17"/>
        <v>0</v>
      </c>
      <c r="W88" s="18"/>
      <c r="X88" s="19"/>
      <c r="Y88" s="19"/>
      <c r="Z88" s="19"/>
      <c r="AA88" s="41">
        <f t="shared" si="18"/>
        <v>0</v>
      </c>
      <c r="AB88" s="12"/>
      <c r="AC88" s="19"/>
      <c r="AD88" s="19"/>
      <c r="AE88" s="19"/>
      <c r="AF88" s="19"/>
      <c r="AG88" s="19"/>
      <c r="AH88" s="12">
        <f t="shared" si="19"/>
        <v>0</v>
      </c>
      <c r="AI88" s="19"/>
      <c r="AJ88" s="19"/>
      <c r="AK88" s="19"/>
      <c r="AL88" s="19"/>
      <c r="AM88" s="19"/>
      <c r="AN88" s="60">
        <v>4500</v>
      </c>
      <c r="AO88" s="47"/>
    </row>
    <row r="89" spans="1:41" s="20" customFormat="1" ht="37.5" customHeight="1">
      <c r="A89" s="34" t="s">
        <v>114</v>
      </c>
      <c r="B89" s="2">
        <v>2011</v>
      </c>
      <c r="C89" s="2">
        <v>2011</v>
      </c>
      <c r="D89" s="31"/>
      <c r="E89" s="31"/>
      <c r="F89" s="31"/>
      <c r="G89" s="31"/>
      <c r="H89" s="24">
        <f t="shared" si="14"/>
        <v>0</v>
      </c>
      <c r="I89" s="31"/>
      <c r="J89" s="18"/>
      <c r="K89" s="12">
        <f t="shared" si="20"/>
        <v>0</v>
      </c>
      <c r="L89" s="18"/>
      <c r="M89" s="18"/>
      <c r="N89" s="12">
        <f t="shared" si="15"/>
        <v>0</v>
      </c>
      <c r="O89" s="18"/>
      <c r="P89" s="18"/>
      <c r="Q89" s="18"/>
      <c r="R89" s="18"/>
      <c r="S89" s="18"/>
      <c r="T89" s="41">
        <f t="shared" si="21"/>
        <v>0</v>
      </c>
      <c r="U89" s="12">
        <f t="shared" si="16"/>
        <v>0</v>
      </c>
      <c r="V89" s="12">
        <f t="shared" si="17"/>
        <v>0</v>
      </c>
      <c r="W89" s="18"/>
      <c r="X89" s="19"/>
      <c r="Y89" s="19"/>
      <c r="Z89" s="19"/>
      <c r="AA89" s="41">
        <f t="shared" si="18"/>
        <v>0</v>
      </c>
      <c r="AB89" s="12"/>
      <c r="AC89" s="19"/>
      <c r="AD89" s="19"/>
      <c r="AE89" s="19"/>
      <c r="AF89" s="19"/>
      <c r="AG89" s="19"/>
      <c r="AH89" s="12">
        <f t="shared" si="19"/>
        <v>0</v>
      </c>
      <c r="AI89" s="19"/>
      <c r="AJ89" s="19"/>
      <c r="AK89" s="19"/>
      <c r="AL89" s="19"/>
      <c r="AM89" s="19"/>
      <c r="AN89" s="60">
        <v>148.333</v>
      </c>
      <c r="AO89" s="47"/>
    </row>
    <row r="90" spans="1:41" s="20" customFormat="1" ht="37.5" customHeight="1">
      <c r="A90" s="62" t="s">
        <v>115</v>
      </c>
      <c r="B90" s="2">
        <v>2011</v>
      </c>
      <c r="C90" s="2">
        <v>2011</v>
      </c>
      <c r="D90" s="32"/>
      <c r="E90" s="32"/>
      <c r="F90" s="32"/>
      <c r="G90" s="32"/>
      <c r="H90" s="24">
        <f t="shared" si="14"/>
        <v>0</v>
      </c>
      <c r="I90" s="32"/>
      <c r="J90" s="21"/>
      <c r="K90" s="12">
        <f t="shared" si="20"/>
        <v>0</v>
      </c>
      <c r="L90" s="21"/>
      <c r="M90" s="21"/>
      <c r="N90" s="12">
        <f t="shared" si="15"/>
        <v>0</v>
      </c>
      <c r="O90" s="21"/>
      <c r="P90" s="21"/>
      <c r="Q90" s="21"/>
      <c r="R90" s="21"/>
      <c r="S90" s="21"/>
      <c r="T90" s="41">
        <f t="shared" si="21"/>
        <v>0</v>
      </c>
      <c r="U90" s="12">
        <f t="shared" si="16"/>
        <v>0</v>
      </c>
      <c r="V90" s="12">
        <f t="shared" si="17"/>
        <v>0</v>
      </c>
      <c r="W90" s="21"/>
      <c r="X90" s="19"/>
      <c r="Y90" s="19"/>
      <c r="Z90" s="19"/>
      <c r="AA90" s="41">
        <f t="shared" si="18"/>
        <v>0</v>
      </c>
      <c r="AB90" s="12"/>
      <c r="AC90" s="19"/>
      <c r="AD90" s="19"/>
      <c r="AE90" s="19"/>
      <c r="AF90" s="19"/>
      <c r="AG90" s="19"/>
      <c r="AH90" s="12">
        <f t="shared" si="19"/>
        <v>0</v>
      </c>
      <c r="AI90" s="19"/>
      <c r="AJ90" s="19"/>
      <c r="AK90" s="19"/>
      <c r="AL90" s="19"/>
      <c r="AM90" s="19"/>
      <c r="AN90" s="60">
        <v>132.96</v>
      </c>
      <c r="AO90" s="47" t="s">
        <v>128</v>
      </c>
    </row>
    <row r="91" spans="1:43" s="20" customFormat="1" ht="37.5" customHeight="1">
      <c r="A91" s="34" t="s">
        <v>116</v>
      </c>
      <c r="B91" s="2">
        <v>2011</v>
      </c>
      <c r="C91" s="2">
        <v>2011</v>
      </c>
      <c r="D91" s="19"/>
      <c r="E91" s="19"/>
      <c r="F91" s="12">
        <f>T91</f>
        <v>0</v>
      </c>
      <c r="G91" s="19"/>
      <c r="H91" s="24">
        <f t="shared" si="14"/>
        <v>0</v>
      </c>
      <c r="I91" s="19"/>
      <c r="J91" s="19"/>
      <c r="K91" s="12">
        <f t="shared" si="20"/>
        <v>0</v>
      </c>
      <c r="L91" s="19"/>
      <c r="M91" s="19"/>
      <c r="N91" s="12">
        <f t="shared" si="15"/>
        <v>0</v>
      </c>
      <c r="O91" s="19"/>
      <c r="P91" s="19"/>
      <c r="Q91" s="19"/>
      <c r="R91" s="19"/>
      <c r="S91" s="19"/>
      <c r="T91" s="41">
        <f t="shared" si="21"/>
        <v>0</v>
      </c>
      <c r="U91" s="12">
        <f t="shared" si="16"/>
        <v>0</v>
      </c>
      <c r="V91" s="12">
        <f t="shared" si="17"/>
        <v>0</v>
      </c>
      <c r="W91" s="19"/>
      <c r="X91" s="19"/>
      <c r="Y91" s="19"/>
      <c r="Z91" s="19"/>
      <c r="AA91" s="41">
        <f t="shared" si="18"/>
        <v>0</v>
      </c>
      <c r="AB91" s="12"/>
      <c r="AC91" s="19"/>
      <c r="AD91" s="19"/>
      <c r="AE91" s="19"/>
      <c r="AF91" s="19"/>
      <c r="AG91" s="19"/>
      <c r="AH91" s="12">
        <f t="shared" si="19"/>
        <v>0</v>
      </c>
      <c r="AI91" s="19"/>
      <c r="AJ91" s="19"/>
      <c r="AK91" s="19"/>
      <c r="AL91" s="19"/>
      <c r="AM91" s="19"/>
      <c r="AN91" s="60">
        <v>2443.218</v>
      </c>
      <c r="AO91" s="47" t="s">
        <v>128</v>
      </c>
      <c r="AQ91" s="2"/>
    </row>
    <row r="92" spans="1:43" s="20" customFormat="1" ht="37.5" customHeight="1">
      <c r="A92" s="46" t="s">
        <v>122</v>
      </c>
      <c r="B92" s="2">
        <v>2011</v>
      </c>
      <c r="C92" s="2">
        <v>2011</v>
      </c>
      <c r="D92" s="19"/>
      <c r="E92" s="19"/>
      <c r="F92" s="12">
        <f>T92</f>
        <v>0</v>
      </c>
      <c r="G92" s="19"/>
      <c r="H92" s="24">
        <f t="shared" si="14"/>
        <v>0</v>
      </c>
      <c r="I92" s="19"/>
      <c r="J92" s="19"/>
      <c r="K92" s="12">
        <f t="shared" si="20"/>
        <v>0</v>
      </c>
      <c r="L92" s="19"/>
      <c r="M92" s="19"/>
      <c r="N92" s="12">
        <f t="shared" si="15"/>
        <v>0</v>
      </c>
      <c r="O92" s="19"/>
      <c r="P92" s="19"/>
      <c r="Q92" s="19"/>
      <c r="R92" s="19"/>
      <c r="S92" s="19"/>
      <c r="T92" s="41">
        <f t="shared" si="21"/>
        <v>0</v>
      </c>
      <c r="U92" s="12">
        <f t="shared" si="16"/>
        <v>0</v>
      </c>
      <c r="V92" s="12">
        <f t="shared" si="17"/>
        <v>0</v>
      </c>
      <c r="W92" s="19"/>
      <c r="X92" s="19"/>
      <c r="Y92" s="19"/>
      <c r="Z92" s="19"/>
      <c r="AA92" s="41">
        <f t="shared" si="18"/>
        <v>0</v>
      </c>
      <c r="AB92" s="12"/>
      <c r="AC92" s="19"/>
      <c r="AD92" s="19"/>
      <c r="AE92" s="19"/>
      <c r="AF92" s="19"/>
      <c r="AG92" s="19"/>
      <c r="AH92" s="12">
        <f t="shared" si="19"/>
        <v>0</v>
      </c>
      <c r="AI92" s="19"/>
      <c r="AJ92" s="19"/>
      <c r="AK92" s="19"/>
      <c r="AL92" s="19"/>
      <c r="AM92" s="19"/>
      <c r="AN92" s="60">
        <v>95.953</v>
      </c>
      <c r="AO92" s="47" t="s">
        <v>128</v>
      </c>
      <c r="AQ92" s="2"/>
    </row>
    <row r="93" spans="1:43" s="20" customFormat="1" ht="37.5" customHeight="1">
      <c r="A93" s="46" t="s">
        <v>117</v>
      </c>
      <c r="B93" s="2">
        <v>2011</v>
      </c>
      <c r="C93" s="2">
        <v>2011</v>
      </c>
      <c r="D93" s="19"/>
      <c r="E93" s="19"/>
      <c r="F93" s="12">
        <f>T93</f>
        <v>0</v>
      </c>
      <c r="G93" s="19"/>
      <c r="H93" s="24">
        <f t="shared" si="14"/>
        <v>0</v>
      </c>
      <c r="I93" s="19"/>
      <c r="J93" s="19"/>
      <c r="K93" s="12">
        <f t="shared" si="20"/>
        <v>0</v>
      </c>
      <c r="L93" s="19"/>
      <c r="M93" s="19"/>
      <c r="N93" s="12">
        <f t="shared" si="15"/>
        <v>0</v>
      </c>
      <c r="O93" s="19"/>
      <c r="P93" s="19"/>
      <c r="Q93" s="19"/>
      <c r="R93" s="19"/>
      <c r="S93" s="19"/>
      <c r="T93" s="41"/>
      <c r="U93" s="12">
        <f t="shared" si="16"/>
        <v>0</v>
      </c>
      <c r="V93" s="12">
        <f t="shared" si="17"/>
        <v>0</v>
      </c>
      <c r="W93" s="19"/>
      <c r="X93" s="19"/>
      <c r="Y93" s="19"/>
      <c r="Z93" s="19"/>
      <c r="AA93" s="41">
        <f t="shared" si="18"/>
        <v>0</v>
      </c>
      <c r="AB93" s="12"/>
      <c r="AC93" s="19"/>
      <c r="AD93" s="19"/>
      <c r="AE93" s="19"/>
      <c r="AF93" s="19"/>
      <c r="AG93" s="19"/>
      <c r="AH93" s="12">
        <f t="shared" si="19"/>
        <v>0</v>
      </c>
      <c r="AI93" s="19"/>
      <c r="AJ93" s="19"/>
      <c r="AK93" s="19"/>
      <c r="AL93" s="19"/>
      <c r="AM93" s="19"/>
      <c r="AN93" s="60">
        <v>52.464</v>
      </c>
      <c r="AO93" s="47" t="s">
        <v>128</v>
      </c>
      <c r="AQ93" s="2"/>
    </row>
    <row r="94" spans="1:43" s="20" customFormat="1" ht="37.5" customHeight="1">
      <c r="A94" s="46" t="s">
        <v>118</v>
      </c>
      <c r="B94" s="2">
        <v>2011</v>
      </c>
      <c r="C94" s="2">
        <v>2011</v>
      </c>
      <c r="D94" s="19"/>
      <c r="E94" s="19"/>
      <c r="F94" s="12">
        <f>T94</f>
        <v>0</v>
      </c>
      <c r="G94" s="19"/>
      <c r="H94" s="24">
        <f t="shared" si="14"/>
        <v>0</v>
      </c>
      <c r="I94" s="19"/>
      <c r="J94" s="19"/>
      <c r="K94" s="12">
        <f t="shared" si="20"/>
        <v>0</v>
      </c>
      <c r="L94" s="19"/>
      <c r="M94" s="19"/>
      <c r="N94" s="12">
        <f t="shared" si="15"/>
        <v>0</v>
      </c>
      <c r="O94" s="19"/>
      <c r="P94" s="19"/>
      <c r="Q94" s="19"/>
      <c r="R94" s="19"/>
      <c r="S94" s="19"/>
      <c r="T94" s="41">
        <f t="shared" si="21"/>
        <v>0</v>
      </c>
      <c r="U94" s="12">
        <f t="shared" si="16"/>
        <v>0</v>
      </c>
      <c r="V94" s="12">
        <f t="shared" si="17"/>
        <v>0</v>
      </c>
      <c r="W94" s="19"/>
      <c r="X94" s="19"/>
      <c r="Y94" s="19"/>
      <c r="Z94" s="19"/>
      <c r="AA94" s="41">
        <f t="shared" si="18"/>
        <v>0</v>
      </c>
      <c r="AB94" s="12"/>
      <c r="AC94" s="19"/>
      <c r="AD94" s="19"/>
      <c r="AE94" s="19"/>
      <c r="AF94" s="19"/>
      <c r="AG94" s="19"/>
      <c r="AH94" s="12">
        <f t="shared" si="19"/>
        <v>0</v>
      </c>
      <c r="AI94" s="19"/>
      <c r="AJ94" s="19"/>
      <c r="AK94" s="19"/>
      <c r="AL94" s="19"/>
      <c r="AM94" s="19"/>
      <c r="AN94" s="60">
        <v>185.7</v>
      </c>
      <c r="AO94" s="47" t="s">
        <v>128</v>
      </c>
      <c r="AQ94" s="2"/>
    </row>
    <row r="95" spans="1:41" s="2" customFormat="1" ht="37.5" customHeight="1" thickBot="1">
      <c r="A95" s="63" t="s">
        <v>123</v>
      </c>
      <c r="B95" s="2">
        <v>2011</v>
      </c>
      <c r="C95" s="2">
        <v>2011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5"/>
      <c r="U95" s="66">
        <f t="shared" si="16"/>
        <v>0</v>
      </c>
      <c r="V95" s="66">
        <f t="shared" si="17"/>
        <v>0</v>
      </c>
      <c r="W95" s="64"/>
      <c r="X95" s="64"/>
      <c r="Y95" s="64"/>
      <c r="Z95" s="64"/>
      <c r="AA95" s="67">
        <f t="shared" si="18"/>
        <v>0</v>
      </c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8">
        <v>912.106</v>
      </c>
      <c r="AO95" s="8"/>
    </row>
    <row r="96" spans="2:40" ht="14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3"/>
    </row>
    <row r="97" spans="2:40" ht="14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3"/>
      <c r="AB97" s="22"/>
      <c r="AC97" s="22"/>
      <c r="AD97" s="22"/>
      <c r="AE97" s="22"/>
      <c r="AF97" s="22"/>
      <c r="AG97" s="22"/>
      <c r="AH97" s="23"/>
      <c r="AI97" s="22"/>
      <c r="AJ97" s="22"/>
      <c r="AK97" s="22"/>
      <c r="AL97" s="22"/>
      <c r="AM97" s="22"/>
      <c r="AN97" s="3"/>
    </row>
    <row r="98" spans="2:40" ht="14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3"/>
    </row>
    <row r="99" spans="2:40" ht="14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3"/>
    </row>
    <row r="100" spans="27:40" ht="14.25">
      <c r="AA100" s="3"/>
      <c r="AN100" s="3"/>
    </row>
    <row r="101" spans="27:40" ht="14.25">
      <c r="AA101" s="3"/>
      <c r="AN101" s="3"/>
    </row>
    <row r="102" spans="27:40" ht="14.25">
      <c r="AA102" s="3"/>
      <c r="AN102" s="3"/>
    </row>
    <row r="103" spans="27:40" ht="14.25">
      <c r="AA103" s="3"/>
      <c r="AN103" s="3"/>
    </row>
    <row r="104" spans="27:40" ht="14.25">
      <c r="AA104" s="3"/>
      <c r="AN104" s="3"/>
    </row>
    <row r="105" spans="27:40" ht="14.25">
      <c r="AA105" s="3"/>
      <c r="AN105" s="3"/>
    </row>
    <row r="106" spans="27:40" ht="14.25">
      <c r="AA106" s="3"/>
      <c r="AN106" s="3"/>
    </row>
    <row r="107" spans="27:40" ht="14.25">
      <c r="AA107" s="3"/>
      <c r="AN107" s="3"/>
    </row>
    <row r="108" spans="27:40" ht="14.25">
      <c r="AA108" s="3"/>
      <c r="AN108" s="3"/>
    </row>
    <row r="109" spans="27:40" ht="14.25">
      <c r="AA109" s="3"/>
      <c r="AN109" s="3"/>
    </row>
    <row r="110" spans="27:40" ht="14.25">
      <c r="AA110" s="3"/>
      <c r="AN110" s="3"/>
    </row>
    <row r="111" spans="27:40" ht="14.25">
      <c r="AA111" s="3"/>
      <c r="AN111" s="3"/>
    </row>
    <row r="112" spans="27:40" ht="14.25">
      <c r="AA112" s="3"/>
      <c r="AN112" s="3"/>
    </row>
    <row r="113" spans="27:40" ht="14.25">
      <c r="AA113" s="3"/>
      <c r="AN113" s="3"/>
    </row>
    <row r="114" spans="27:40" ht="14.25">
      <c r="AA114" s="3"/>
      <c r="AN114" s="3"/>
    </row>
    <row r="115" spans="27:40" ht="14.25">
      <c r="AA115" s="3"/>
      <c r="AN115" s="3"/>
    </row>
    <row r="116" spans="27:40" ht="14.25">
      <c r="AA116" s="3"/>
      <c r="AN116" s="3"/>
    </row>
    <row r="117" spans="27:40" ht="14.25">
      <c r="AA117" s="3"/>
      <c r="AN117" s="3"/>
    </row>
    <row r="118" spans="27:40" ht="14.25">
      <c r="AA118" s="3"/>
      <c r="AN118" s="3"/>
    </row>
    <row r="119" spans="27:40" ht="14.25">
      <c r="AA119" s="3"/>
      <c r="AN119" s="3"/>
    </row>
    <row r="120" spans="27:40" ht="14.25">
      <c r="AA120" s="3"/>
      <c r="AN120" s="3"/>
    </row>
    <row r="121" spans="27:40" ht="14.25">
      <c r="AA121" s="3"/>
      <c r="AN121" s="3"/>
    </row>
    <row r="122" spans="27:40" ht="14.25">
      <c r="AA122" s="3"/>
      <c r="AN122" s="3"/>
    </row>
  </sheetData>
  <sheetProtection/>
  <mergeCells count="51">
    <mergeCell ref="D3:D6"/>
    <mergeCell ref="E3:E6"/>
    <mergeCell ref="Q3:S3"/>
    <mergeCell ref="Q4:Q6"/>
    <mergeCell ref="R4:R6"/>
    <mergeCell ref="S4:S6"/>
    <mergeCell ref="AL4:AL6"/>
    <mergeCell ref="H2:P2"/>
    <mergeCell ref="AJ2:AL3"/>
    <mergeCell ref="N4:N6"/>
    <mergeCell ref="H3:J3"/>
    <mergeCell ref="P4:P6"/>
    <mergeCell ref="AC4:AC6"/>
    <mergeCell ref="AM2:AM6"/>
    <mergeCell ref="T4:T6"/>
    <mergeCell ref="U4:U6"/>
    <mergeCell ref="H4:H6"/>
    <mergeCell ref="I4:I6"/>
    <mergeCell ref="AB4:AB6"/>
    <mergeCell ref="AJ4:AJ6"/>
    <mergeCell ref="K3:M3"/>
    <mergeCell ref="W5:W6"/>
    <mergeCell ref="AG4:AG6"/>
    <mergeCell ref="A1:AM1"/>
    <mergeCell ref="A2:A6"/>
    <mergeCell ref="B2:C4"/>
    <mergeCell ref="D2:G2"/>
    <mergeCell ref="AH2:AH6"/>
    <mergeCell ref="AA3:AG3"/>
    <mergeCell ref="AF4:AF6"/>
    <mergeCell ref="AD4:AD6"/>
    <mergeCell ref="B5:B6"/>
    <mergeCell ref="C5:C6"/>
    <mergeCell ref="AN2:AN6"/>
    <mergeCell ref="N3:P3"/>
    <mergeCell ref="X5:X6"/>
    <mergeCell ref="Y5:Y6"/>
    <mergeCell ref="AE4:AE6"/>
    <mergeCell ref="AK4:AK6"/>
    <mergeCell ref="Z5:Z6"/>
    <mergeCell ref="AI2:AI6"/>
    <mergeCell ref="V4:V6"/>
    <mergeCell ref="W4:Z4"/>
    <mergeCell ref="F3:F6"/>
    <mergeCell ref="M4:M6"/>
    <mergeCell ref="J4:J6"/>
    <mergeCell ref="K4:K6"/>
    <mergeCell ref="L4:L6"/>
    <mergeCell ref="AA4:AA6"/>
    <mergeCell ref="G3:G6"/>
    <mergeCell ref="O4:O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1" r:id="rId1"/>
  <rowBreaks count="1" manualBreakCount="1">
    <brk id="95" max="255" man="1"/>
  </rowBreaks>
  <colBreaks count="2" manualBreakCount="2">
    <brk id="39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Мордовский филиал ОАО "ТГК-6"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eder001</dc:creator>
  <cp:keywords/>
  <dc:description/>
  <cp:lastModifiedBy>ayud001</cp:lastModifiedBy>
  <cp:lastPrinted>2011-11-18T11:14:13Z</cp:lastPrinted>
  <dcterms:created xsi:type="dcterms:W3CDTF">2010-05-06T06:20:58Z</dcterms:created>
  <dcterms:modified xsi:type="dcterms:W3CDTF">2011-11-18T11:38:05Z</dcterms:modified>
  <cp:category/>
  <cp:version/>
  <cp:contentType/>
  <cp:contentStatus/>
</cp:coreProperties>
</file>